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690"/>
  </bookViews>
  <sheets>
    <sheet name="1" sheetId="1" r:id="rId1"/>
  </sheets>
  <definedNames>
    <definedName name="_xlnm.Print_Titles" localSheetId="0">'1'!$6:$6</definedName>
    <definedName name="_xlnm.Print_Area" localSheetId="0">'1'!$A$1:$AQ$63</definedName>
  </definedNames>
  <calcPr calcId="124519"/>
</workbook>
</file>

<file path=xl/calcChain.xml><?xml version="1.0" encoding="utf-8"?>
<calcChain xmlns="http://schemas.openxmlformats.org/spreadsheetml/2006/main">
  <c r="AJ43" i="1"/>
  <c r="AK43" s="1"/>
  <c r="AJ60"/>
  <c r="AK60"/>
  <c r="AJ61"/>
  <c r="AK61"/>
  <c r="AH40"/>
  <c r="AJ40" s="1"/>
  <c r="AJ59"/>
  <c r="AK59" s="1"/>
  <c r="AH20"/>
  <c r="AH22"/>
  <c r="AH29"/>
  <c r="AF41"/>
  <c r="AJ41" s="1"/>
  <c r="AK41" s="1"/>
  <c r="AD54"/>
  <c r="AE29"/>
  <c r="AC29"/>
  <c r="AF62"/>
  <c r="AJ58"/>
  <c r="AK58" s="1"/>
  <c r="AJ57"/>
  <c r="AK57" s="1"/>
  <c r="AJ56"/>
  <c r="AK56" s="1"/>
  <c r="AJ55"/>
  <c r="AK55" s="1"/>
  <c r="AJ54"/>
  <c r="AK54" s="1"/>
  <c r="AD29"/>
  <c r="C29"/>
  <c r="K29"/>
  <c r="AB47"/>
  <c r="AB48"/>
  <c r="AB49"/>
  <c r="AB50"/>
  <c r="AB51"/>
  <c r="AB52"/>
  <c r="AB53"/>
  <c r="T47"/>
  <c r="AK47" s="1"/>
  <c r="T48"/>
  <c r="AK48" s="1"/>
  <c r="T49"/>
  <c r="AK49" s="1"/>
  <c r="T50"/>
  <c r="AK50" s="1"/>
  <c r="T51"/>
  <c r="AK51" s="1"/>
  <c r="T52"/>
  <c r="AK52" s="1"/>
  <c r="T53"/>
  <c r="L47"/>
  <c r="L48"/>
  <c r="L49"/>
  <c r="L50"/>
  <c r="L51"/>
  <c r="L52"/>
  <c r="L53"/>
  <c r="AK53" s="1"/>
  <c r="C27"/>
  <c r="Y27"/>
  <c r="AE23"/>
  <c r="O9"/>
  <c r="L44"/>
  <c r="L45"/>
  <c r="L46"/>
  <c r="L42"/>
  <c r="L43"/>
  <c r="L40"/>
  <c r="L41"/>
  <c r="L35"/>
  <c r="L36"/>
  <c r="L37"/>
  <c r="L38"/>
  <c r="L39"/>
  <c r="L34"/>
  <c r="L33"/>
  <c r="L32"/>
  <c r="L31"/>
  <c r="L30"/>
  <c r="L29"/>
  <c r="AB44"/>
  <c r="AB45"/>
  <c r="AB46"/>
  <c r="AB41"/>
  <c r="AB42"/>
  <c r="AB43"/>
  <c r="AB39"/>
  <c r="AB40"/>
  <c r="AB36"/>
  <c r="AB37"/>
  <c r="AB38"/>
  <c r="AK38"/>
  <c r="AB35"/>
  <c r="AB34"/>
  <c r="AB33"/>
  <c r="AB32"/>
  <c r="AB31"/>
  <c r="AB30"/>
  <c r="AB29" s="1"/>
  <c r="C9"/>
  <c r="E9"/>
  <c r="F9"/>
  <c r="H9"/>
  <c r="I9"/>
  <c r="J9"/>
  <c r="M9"/>
  <c r="N9"/>
  <c r="P9"/>
  <c r="Q9"/>
  <c r="R9"/>
  <c r="U9"/>
  <c r="V9"/>
  <c r="W9"/>
  <c r="X9"/>
  <c r="Y9"/>
  <c r="Z9"/>
  <c r="AC9"/>
  <c r="AD9"/>
  <c r="AE9"/>
  <c r="AF9"/>
  <c r="AH9"/>
  <c r="K10"/>
  <c r="L10"/>
  <c r="S10"/>
  <c r="T10"/>
  <c r="AA10"/>
  <c r="AB10"/>
  <c r="AG9"/>
  <c r="AJ10"/>
  <c r="AK10"/>
  <c r="G9"/>
  <c r="L11"/>
  <c r="L9" s="1"/>
  <c r="S11"/>
  <c r="T11"/>
  <c r="T9"/>
  <c r="AA11"/>
  <c r="AA9"/>
  <c r="AB11"/>
  <c r="AB9"/>
  <c r="AJ11"/>
  <c r="C12"/>
  <c r="E12"/>
  <c r="F12"/>
  <c r="G12"/>
  <c r="H12"/>
  <c r="M12"/>
  <c r="N12"/>
  <c r="O12"/>
  <c r="Q12"/>
  <c r="R12"/>
  <c r="U12"/>
  <c r="V12"/>
  <c r="W12"/>
  <c r="X12"/>
  <c r="Y12"/>
  <c r="Z12"/>
  <c r="AC12"/>
  <c r="AD12"/>
  <c r="AE12"/>
  <c r="AF12"/>
  <c r="AG12"/>
  <c r="AH12"/>
  <c r="AN12"/>
  <c r="I12"/>
  <c r="J12"/>
  <c r="K13"/>
  <c r="K12"/>
  <c r="L13"/>
  <c r="L12"/>
  <c r="P12"/>
  <c r="S13"/>
  <c r="T13"/>
  <c r="T12"/>
  <c r="AA13"/>
  <c r="AA12"/>
  <c r="AB13"/>
  <c r="AB12"/>
  <c r="AI13"/>
  <c r="AI12"/>
  <c r="AJ13"/>
  <c r="AJ12"/>
  <c r="C14"/>
  <c r="E14"/>
  <c r="F14"/>
  <c r="G14"/>
  <c r="H14"/>
  <c r="I14"/>
  <c r="J14"/>
  <c r="K14"/>
  <c r="L14"/>
  <c r="M14"/>
  <c r="N14"/>
  <c r="O14"/>
  <c r="P14"/>
  <c r="Q14"/>
  <c r="R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S15"/>
  <c r="S14"/>
  <c r="C16"/>
  <c r="E16"/>
  <c r="F16"/>
  <c r="G16"/>
  <c r="H16"/>
  <c r="I16"/>
  <c r="J16"/>
  <c r="M16"/>
  <c r="N16"/>
  <c r="O16"/>
  <c r="P16"/>
  <c r="Q16"/>
  <c r="R16"/>
  <c r="U16"/>
  <c r="V16"/>
  <c r="W16"/>
  <c r="X16"/>
  <c r="Y16"/>
  <c r="Z16"/>
  <c r="AC16"/>
  <c r="AD16"/>
  <c r="AE16"/>
  <c r="AF16"/>
  <c r="AG16"/>
  <c r="AH16"/>
  <c r="K17"/>
  <c r="K16" s="1"/>
  <c r="L17"/>
  <c r="L16" s="1"/>
  <c r="S17"/>
  <c r="S16" s="1"/>
  <c r="T17"/>
  <c r="T16" s="1"/>
  <c r="T8" s="1"/>
  <c r="AA17"/>
  <c r="AA16" s="1"/>
  <c r="AA8" s="1"/>
  <c r="AB17"/>
  <c r="AB16" s="1"/>
  <c r="AB8" s="1"/>
  <c r="AI17"/>
  <c r="AI16" s="1"/>
  <c r="AJ17"/>
  <c r="AJ16" s="1"/>
  <c r="AJ8" s="1"/>
  <c r="C20"/>
  <c r="E20"/>
  <c r="F20"/>
  <c r="G20"/>
  <c r="H20"/>
  <c r="I20"/>
  <c r="J20"/>
  <c r="M20"/>
  <c r="N20"/>
  <c r="O20"/>
  <c r="P20"/>
  <c r="Q20"/>
  <c r="R20"/>
  <c r="U20"/>
  <c r="V20"/>
  <c r="W20"/>
  <c r="X20"/>
  <c r="Y20"/>
  <c r="Z20"/>
  <c r="AC20"/>
  <c r="AD20"/>
  <c r="AE20"/>
  <c r="AF20"/>
  <c r="AG20"/>
  <c r="K21"/>
  <c r="K20" s="1"/>
  <c r="K19" s="1"/>
  <c r="L21"/>
  <c r="L20"/>
  <c r="L19" s="1"/>
  <c r="S21"/>
  <c r="S20" s="1"/>
  <c r="T21"/>
  <c r="T20" s="1"/>
  <c r="AA21"/>
  <c r="AA20"/>
  <c r="AB21"/>
  <c r="AB20"/>
  <c r="AB19" s="1"/>
  <c r="AI21"/>
  <c r="AI20" s="1"/>
  <c r="AJ21"/>
  <c r="AJ20" s="1"/>
  <c r="C22"/>
  <c r="E22"/>
  <c r="F22"/>
  <c r="G22"/>
  <c r="I22"/>
  <c r="J22"/>
  <c r="M22"/>
  <c r="N22"/>
  <c r="O22"/>
  <c r="P22"/>
  <c r="Q22"/>
  <c r="R22"/>
  <c r="U22"/>
  <c r="V22"/>
  <c r="X22"/>
  <c r="Z22"/>
  <c r="AD22"/>
  <c r="AF22"/>
  <c r="AN22"/>
  <c r="AN19" s="1"/>
  <c r="K23"/>
  <c r="L23"/>
  <c r="S23"/>
  <c r="T23"/>
  <c r="AA23"/>
  <c r="AB23"/>
  <c r="AI23"/>
  <c r="AJ23"/>
  <c r="A24"/>
  <c r="A25" s="1"/>
  <c r="A26" s="1"/>
  <c r="A27" s="1"/>
  <c r="A28" s="1"/>
  <c r="H22"/>
  <c r="K24"/>
  <c r="L24"/>
  <c r="S24"/>
  <c r="T24"/>
  <c r="AA24"/>
  <c r="AB24"/>
  <c r="AI24"/>
  <c r="AJ24"/>
  <c r="AK24"/>
  <c r="AC22"/>
  <c r="K25"/>
  <c r="L25"/>
  <c r="S25"/>
  <c r="T25"/>
  <c r="AA25"/>
  <c r="AB25"/>
  <c r="AE22"/>
  <c r="AI25"/>
  <c r="AJ25"/>
  <c r="AK25" s="1"/>
  <c r="K26"/>
  <c r="L26"/>
  <c r="S26"/>
  <c r="T26"/>
  <c r="W26"/>
  <c r="W22" s="1"/>
  <c r="W19" s="1"/>
  <c r="AB26"/>
  <c r="AI26"/>
  <c r="AJ26"/>
  <c r="AK26" s="1"/>
  <c r="K27"/>
  <c r="L27"/>
  <c r="S27"/>
  <c r="T27"/>
  <c r="AB27"/>
  <c r="AI27"/>
  <c r="AJ27"/>
  <c r="K28"/>
  <c r="L28"/>
  <c r="S28"/>
  <c r="T28"/>
  <c r="AA28"/>
  <c r="AB28"/>
  <c r="AG28"/>
  <c r="AG22"/>
  <c r="AJ28"/>
  <c r="AK28"/>
  <c r="E29"/>
  <c r="F29"/>
  <c r="G29"/>
  <c r="H29"/>
  <c r="I29"/>
  <c r="J29"/>
  <c r="M29"/>
  <c r="N29"/>
  <c r="O29"/>
  <c r="Q29"/>
  <c r="R29"/>
  <c r="U29"/>
  <c r="V29"/>
  <c r="W29"/>
  <c r="X29"/>
  <c r="Z29"/>
  <c r="AA30"/>
  <c r="AG30"/>
  <c r="AG29" s="1"/>
  <c r="AG19" s="1"/>
  <c r="AG7" s="1"/>
  <c r="AI30"/>
  <c r="AK30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A31"/>
  <c r="AG31"/>
  <c r="AI31" s="1"/>
  <c r="AK31"/>
  <c r="AM31" s="1"/>
  <c r="AA32"/>
  <c r="AG32"/>
  <c r="AI32"/>
  <c r="AK32"/>
  <c r="AL32"/>
  <c r="AA33"/>
  <c r="AG33"/>
  <c r="AI33" s="1"/>
  <c r="AK33"/>
  <c r="AL33" s="1"/>
  <c r="Y34"/>
  <c r="AI34"/>
  <c r="AK34"/>
  <c r="AL34" s="1"/>
  <c r="Y35"/>
  <c r="AA35" s="1"/>
  <c r="AI35"/>
  <c r="AK35"/>
  <c r="AL35"/>
  <c r="Y36"/>
  <c r="AA36"/>
  <c r="AI36"/>
  <c r="AK36"/>
  <c r="AL36" s="1"/>
  <c r="Y37"/>
  <c r="AA37" s="1"/>
  <c r="AI37"/>
  <c r="AK37"/>
  <c r="AL37"/>
  <c r="AA38"/>
  <c r="AG38"/>
  <c r="AI38" s="1"/>
  <c r="AA39"/>
  <c r="AG39"/>
  <c r="AI39"/>
  <c r="AK39"/>
  <c r="AL39"/>
  <c r="AA40"/>
  <c r="AG40"/>
  <c r="AI40" s="1"/>
  <c r="Y41"/>
  <c r="AA41" s="1"/>
  <c r="AI41"/>
  <c r="AA42"/>
  <c r="AG42"/>
  <c r="AI42"/>
  <c r="AK42"/>
  <c r="AL42"/>
  <c r="AM42"/>
  <c r="Y43"/>
  <c r="AA43" s="1"/>
  <c r="AI43"/>
  <c r="S44"/>
  <c r="T44"/>
  <c r="T29" s="1"/>
  <c r="AA44"/>
  <c r="S45"/>
  <c r="T45"/>
  <c r="AA45"/>
  <c r="AK45"/>
  <c r="AL45"/>
  <c r="P29"/>
  <c r="S46"/>
  <c r="S29" s="1"/>
  <c r="T46"/>
  <c r="AA46"/>
  <c r="AK46"/>
  <c r="AL46"/>
  <c r="C62"/>
  <c r="E62"/>
  <c r="F62"/>
  <c r="G62"/>
  <c r="H62"/>
  <c r="I62"/>
  <c r="J62"/>
  <c r="K62"/>
  <c r="L62"/>
  <c r="M62"/>
  <c r="N62"/>
  <c r="N19"/>
  <c r="O62"/>
  <c r="P62"/>
  <c r="Q62"/>
  <c r="R62"/>
  <c r="R19" s="1"/>
  <c r="S62"/>
  <c r="T62"/>
  <c r="U62"/>
  <c r="V62"/>
  <c r="W62"/>
  <c r="X62"/>
  <c r="Y62"/>
  <c r="Z62"/>
  <c r="AA62"/>
  <c r="AB62"/>
  <c r="AC62"/>
  <c r="AD62"/>
  <c r="AD19" s="1"/>
  <c r="AD7" s="1"/>
  <c r="AE62"/>
  <c r="AE19" s="1"/>
  <c r="AG62"/>
  <c r="AH62"/>
  <c r="AH19"/>
  <c r="AI62"/>
  <c r="AJ62"/>
  <c r="AK62"/>
  <c r="AM62"/>
  <c r="AL62"/>
  <c r="P8"/>
  <c r="AJ9"/>
  <c r="AA34"/>
  <c r="AI28"/>
  <c r="AA26"/>
  <c r="AK21"/>
  <c r="AM21"/>
  <c r="AK17"/>
  <c r="AM17"/>
  <c r="AK13"/>
  <c r="AK12"/>
  <c r="AM12" s="1"/>
  <c r="AI11"/>
  <c r="K11"/>
  <c r="K9"/>
  <c r="K8" s="1"/>
  <c r="K7" s="1"/>
  <c r="AI10"/>
  <c r="AI9"/>
  <c r="AI8" s="1"/>
  <c r="AL17"/>
  <c r="AL16" s="1"/>
  <c r="AL31"/>
  <c r="S9"/>
  <c r="AM45"/>
  <c r="Y29"/>
  <c r="X19"/>
  <c r="AC19"/>
  <c r="AB22"/>
  <c r="H19"/>
  <c r="AK23"/>
  <c r="AM23" s="1"/>
  <c r="S22"/>
  <c r="V19"/>
  <c r="P19"/>
  <c r="P7" s="1"/>
  <c r="E19"/>
  <c r="AH8"/>
  <c r="AF8"/>
  <c r="AD8"/>
  <c r="Z8"/>
  <c r="X8"/>
  <c r="V8"/>
  <c r="V7"/>
  <c r="O8"/>
  <c r="M8"/>
  <c r="M7" s="1"/>
  <c r="I8"/>
  <c r="G8"/>
  <c r="AK11"/>
  <c r="F8"/>
  <c r="F7" s="1"/>
  <c r="AI22"/>
  <c r="Z19"/>
  <c r="J19"/>
  <c r="F19"/>
  <c r="L22"/>
  <c r="AJ22"/>
  <c r="K22"/>
  <c r="T22"/>
  <c r="U19"/>
  <c r="Q19"/>
  <c r="M19"/>
  <c r="I19"/>
  <c r="C19"/>
  <c r="O19"/>
  <c r="G19"/>
  <c r="G7"/>
  <c r="J8"/>
  <c r="J7"/>
  <c r="AG8"/>
  <c r="AE8"/>
  <c r="AE7" s="1"/>
  <c r="AC8"/>
  <c r="AC7" s="1"/>
  <c r="Y8"/>
  <c r="W8"/>
  <c r="W7" s="1"/>
  <c r="U8"/>
  <c r="U7"/>
  <c r="Q8"/>
  <c r="Q7"/>
  <c r="N8"/>
  <c r="N7"/>
  <c r="C8"/>
  <c r="C7"/>
  <c r="H8"/>
  <c r="E8"/>
  <c r="E7" s="1"/>
  <c r="AL23"/>
  <c r="AL11"/>
  <c r="AM11"/>
  <c r="X7"/>
  <c r="I7"/>
  <c r="H7"/>
  <c r="R8"/>
  <c r="R7" s="1"/>
  <c r="AM46"/>
  <c r="AM36"/>
  <c r="AM34"/>
  <c r="AM33"/>
  <c r="AM32"/>
  <c r="AM39"/>
  <c r="AM37"/>
  <c r="AM35"/>
  <c r="AM30"/>
  <c r="S12"/>
  <c r="S8" s="1"/>
  <c r="AL21"/>
  <c r="AL20" s="1"/>
  <c r="AK44"/>
  <c r="AL44" s="1"/>
  <c r="AM44"/>
  <c r="Z7"/>
  <c r="AK16"/>
  <c r="AM16" s="1"/>
  <c r="AM13"/>
  <c r="AK20"/>
  <c r="AM20"/>
  <c r="AL13"/>
  <c r="AL12"/>
  <c r="AK27"/>
  <c r="AM27"/>
  <c r="AL27"/>
  <c r="AM24"/>
  <c r="AL24"/>
  <c r="AL10"/>
  <c r="AL9" s="1"/>
  <c r="AL8" s="1"/>
  <c r="AK9"/>
  <c r="AK8"/>
  <c r="AM8" s="1"/>
  <c r="AM10"/>
  <c r="AL30"/>
  <c r="AM9"/>
  <c r="AM61"/>
  <c r="AL61"/>
  <c r="AM38"/>
  <c r="AL38"/>
  <c r="Y22"/>
  <c r="Y19"/>
  <c r="Y7" s="1"/>
  <c r="AA27"/>
  <c r="AA22" s="1"/>
  <c r="AM28"/>
  <c r="AL28"/>
  <c r="O7"/>
  <c r="AH7"/>
  <c r="AL60"/>
  <c r="AM60"/>
  <c r="AL43" l="1"/>
  <c r="AM43"/>
  <c r="AM51"/>
  <c r="AL51"/>
  <c r="AL49"/>
  <c r="AM49"/>
  <c r="AL47"/>
  <c r="AM47"/>
  <c r="AM55"/>
  <c r="AL55"/>
  <c r="AL57"/>
  <c r="AM57"/>
  <c r="AL41"/>
  <c r="AM41"/>
  <c r="AM59"/>
  <c r="AL59"/>
  <c r="AA29"/>
  <c r="AA19" s="1"/>
  <c r="AA7" s="1"/>
  <c r="S19"/>
  <c r="AB7"/>
  <c r="L8"/>
  <c r="L7" s="1"/>
  <c r="AL26"/>
  <c r="AM26"/>
  <c r="AK22"/>
  <c r="AM25"/>
  <c r="AL25"/>
  <c r="AL22" s="1"/>
  <c r="AM53"/>
  <c r="AL53"/>
  <c r="AM52"/>
  <c r="AL52"/>
  <c r="AL50"/>
  <c r="AM50"/>
  <c r="AL48"/>
  <c r="AM48"/>
  <c r="AL54"/>
  <c r="AM54"/>
  <c r="AL56"/>
  <c r="AM56"/>
  <c r="AM58"/>
  <c r="AL58"/>
  <c r="AK40"/>
  <c r="AJ29"/>
  <c r="AJ19" s="1"/>
  <c r="AJ7" s="1"/>
  <c r="S7"/>
  <c r="AI29"/>
  <c r="AI19" s="1"/>
  <c r="AI7" s="1"/>
  <c r="T19"/>
  <c r="T7" s="1"/>
  <c r="AF29"/>
  <c r="AF19" s="1"/>
  <c r="AF7" s="1"/>
  <c r="AM22" l="1"/>
  <c r="AM40"/>
  <c r="AK29"/>
  <c r="AM29" s="1"/>
  <c r="AL40"/>
  <c r="AL29" s="1"/>
  <c r="AL19" s="1"/>
  <c r="AL7" s="1"/>
  <c r="AK19" l="1"/>
  <c r="AK7" l="1"/>
  <c r="AM7" s="1"/>
  <c r="AM19"/>
</calcChain>
</file>

<file path=xl/comments1.xml><?xml version="1.0" encoding="utf-8"?>
<comments xmlns="http://schemas.openxmlformats.org/spreadsheetml/2006/main">
  <authors>
    <author>Q</author>
  </authors>
  <commentList>
    <comment ref="AH40" authorId="0">
      <text>
        <r>
          <rPr>
            <b/>
            <sz val="8"/>
            <color indexed="81"/>
            <rFont val="Tahoma"/>
            <family val="2"/>
            <charset val="204"/>
          </rPr>
          <t>Строительство здания ТП-3, Оборудование ТП-3 (2БКТП 250/10/0,4 с нов.трансформ.)</t>
        </r>
      </text>
    </comment>
    <comment ref="AF41" authorId="0">
      <text>
        <r>
          <rPr>
            <b/>
            <sz val="8"/>
            <color indexed="81"/>
            <rFont val="Tahoma"/>
            <charset val="1"/>
          </rPr>
          <t xml:space="preserve">324,96281 - 
КЛ-0,4 кВ от КТП-89 до ж/д по ул. 
Октябрьская, 96-98
</t>
        </r>
      </text>
    </comment>
    <comment ref="AD54" authorId="0">
      <text>
        <r>
          <rPr>
            <b/>
            <sz val="8"/>
            <color indexed="81"/>
            <rFont val="Tahoma"/>
            <charset val="1"/>
          </rPr>
          <t xml:space="preserve">+15.000 руб. за оформление док. на собственность в Рег.палате. </t>
        </r>
      </text>
    </comment>
  </commentList>
</comments>
</file>

<file path=xl/sharedStrings.xml><?xml version="1.0" encoding="utf-8"?>
<sst xmlns="http://schemas.openxmlformats.org/spreadsheetml/2006/main" count="150" uniqueCount="85">
  <si>
    <t>Инвестиции по видам бизнеса, наименование объекта, укрупненная расшифровка по видам работ по объекту</t>
  </si>
  <si>
    <t>Сметная стоимость в тек. ценах, без НДС</t>
  </si>
  <si>
    <t>Подрядчик</t>
  </si>
  <si>
    <t>Факт</t>
  </si>
  <si>
    <t>ИТОГО ЗА ГОД (факт)</t>
  </si>
  <si>
    <t>Отклонение, тыс. руб.</t>
  </si>
  <si>
    <t>% выполнения от общего объема работ</t>
  </si>
  <si>
    <t>Примечание</t>
  </si>
  <si>
    <t>Акт  ввода</t>
  </si>
  <si>
    <t>Экспл. Приказ</t>
  </si>
  <si>
    <t>январь</t>
  </si>
  <si>
    <t>февраль</t>
  </si>
  <si>
    <t>март</t>
  </si>
  <si>
    <t>Итого за I квартал</t>
  </si>
  <si>
    <t>апрель</t>
  </si>
  <si>
    <t>май</t>
  </si>
  <si>
    <t>июнь</t>
  </si>
  <si>
    <t>Итого за II квартал</t>
  </si>
  <si>
    <t>июль</t>
  </si>
  <si>
    <t>август</t>
  </si>
  <si>
    <t>сентябрь</t>
  </si>
  <si>
    <t>Итого за III квартал</t>
  </si>
  <si>
    <t>октябрь</t>
  </si>
  <si>
    <t>ноябрь</t>
  </si>
  <si>
    <t>Итого за IV квартал</t>
  </si>
  <si>
    <t>план</t>
  </si>
  <si>
    <t>факт</t>
  </si>
  <si>
    <t>ВСЕГО</t>
  </si>
  <si>
    <t>Техническое перевооружение и реконструкция, в.т.ч.:</t>
  </si>
  <si>
    <t>Сети СН</t>
  </si>
  <si>
    <t>ПИР для строительства будущих лет</t>
  </si>
  <si>
    <t xml:space="preserve">Машины и оборудование подстанций ВН, СН, НН </t>
  </si>
  <si>
    <t>Модернизация РП-3</t>
  </si>
  <si>
    <t>хоз.способ</t>
  </si>
  <si>
    <t>Прочее электросетевое оборудование</t>
  </si>
  <si>
    <t>Оборудование, не входящее в сметы строек, в.т.ч.:</t>
  </si>
  <si>
    <t>Оборудование, не требующее монтажа</t>
  </si>
  <si>
    <t>Новое строительство и расширение, в.т.ч.:</t>
  </si>
  <si>
    <t>Сети НН</t>
  </si>
  <si>
    <t>Монтаж СИП по ул. Ленина</t>
  </si>
  <si>
    <t>Монтаж СИП по ул. Шоссейная / ул. Садовая</t>
  </si>
  <si>
    <t>Монтаж СИП по ул. Проскурина</t>
  </si>
  <si>
    <t>Монтаж СИП по ул. Пролетарская</t>
  </si>
  <si>
    <t>Монтаж СИП по пр. Свободы</t>
  </si>
  <si>
    <t>Новое строительство:</t>
  </si>
  <si>
    <t>Строительство КЛ-0,4 кВ. L=0,11 км по ул.Гагарина 195, пос.Иноземцево</t>
  </si>
  <si>
    <t>Строительство 2КТПн-10/0,4 кВ, строительство КЛ-10 кВ L=0,31км, по  ул.Октябрьская 54, г.Железноводск</t>
  </si>
  <si>
    <t>Строительство 2БКТПн-10/0,4 кВ. (2 тр-ра 250 кВА.), строительство КЛ -10 кВ. L=0,23км., по  ул.Михальских, г.Железноводск</t>
  </si>
  <si>
    <t>Строительство КЛ-0,4 кВ   от   ТП-209   до   Пожарного депо № 1</t>
  </si>
  <si>
    <t>Строительство  ВЛ-0,4 кВ от ТП-196 до э/щ автомойки в п.Иноземцево</t>
  </si>
  <si>
    <t>Строительство   КЛ-0,4 кВ   от  ТП-209   до   Пожарного депо № 2</t>
  </si>
  <si>
    <t>Строительство КЛ-0,4 кВ. L=0,27 км  по ул.Проскурина, г.Железноводск</t>
  </si>
  <si>
    <t>Строительство КЛ-0,4 кВ. L=0,05 км  по ул.Шоссейная 215 "Г", пос.Иноземцево</t>
  </si>
  <si>
    <t>Строительство КТПн-10/0,4 кВ. (тр-ра 100 кВА.), строительство КЛ-10 кВ.  L=0,02м., по пер.Промышленный 10 "А", пос.Иноземцево</t>
  </si>
  <si>
    <t>Строительство КЛ-0,4 кВ L=0,24 км, по ул.Суворова г.Железноводск</t>
  </si>
  <si>
    <t>Строительство КЛ-0,4 кВ. L=0,3км, по ул.Октябрьская  / ул.Суворова, г.Железноводск</t>
  </si>
  <si>
    <t>Строительство 2БКТПн-10/0,4 кВ. (2 тр-ра 160 кВА.), строительство КЛ -10 кВ. L=0,3 км, по ул.Свердлова, пос.Иноземцево</t>
  </si>
  <si>
    <t>Строительство 2БКТПн-10/0,4 кВ. (2 тр-ра 250 кВА.), строительство КЛ -10 кВ. L=0,32м, по ул.Некрасова / ул. Свердлова, пос.Иноземцево</t>
  </si>
  <si>
    <t>Строительство  2БКТП-10/0,4 кВ  и  строительство КЛ-0,4 кВ L=0,06 км и  КЛ-10 кВ L=0,1 км по ул.Шоссейная, пос. Иноземцево</t>
  </si>
  <si>
    <t>Строительство 2БКТПн-10/0,4 кВ (2 тр-ра 400 кВА), строительство КЛ -10 кВ L=0,4 км, по  ул.Октябрьская (5мк.), г.Железноводск</t>
  </si>
  <si>
    <t>Строительство КЛ-0,4 кВ от ТП-91 до эл.щита жил.д ул.К.Маркса,73/1</t>
  </si>
  <si>
    <t>Строительство КЛ-10 кВ от ТП-40 до ТП-91 ул.К.Маркса</t>
  </si>
  <si>
    <t>Строительство КЛ-10 кВ от ТП-41 до ТП-91 ул.К.Маркса</t>
  </si>
  <si>
    <t>Монтаж оборудования ТП-91  ( 2БКТП 250/10/0,4 с нов.трансформ.)</t>
  </si>
  <si>
    <t>Строительство КЛ-0,4 кВ от ТП-91 до эл.щита жил.д ул.К.Маркса,73/2</t>
  </si>
  <si>
    <t>Строительство   ВЛ-10 кВ   СИП    от  ТП-180  до  КТП-230 "Жемчужина"</t>
  </si>
  <si>
    <t>Строительство   ВЛ-10 кВ   СИП   до  КТП-229   в районе застройки "Геолог"  п. Иноземцево, ул.Комсомольская</t>
  </si>
  <si>
    <t>подряд</t>
  </si>
  <si>
    <t>без инвест составляющей</t>
  </si>
  <si>
    <t>декабрь</t>
  </si>
  <si>
    <t>Монтаж щита ЩО 70-2-02 УЗ1                                        в РУ-0,4 кВ ТП-160</t>
  </si>
  <si>
    <t>Монтаж щита  ЩО - 70-01 в РУ-0,4 кВ  ТП-101</t>
  </si>
  <si>
    <t>Строительство 2БКТПн-10/0,4 кВ (2 тр-ра 250 кВА), строительство КЛ -10 кВ L=0,3 км, по  ул.Октябрьская 98, г.Железноводск,  строительство КЛ-0,4 кВ от КТП-89  до  ж.д. по   ул. Октябрьская 96-98 (1), строительство КЛ-0,4 кВ от КТП-89  до  ж.д. по   ул. Октябрьская 96-98 (2-1), строительство КЛ-0,4 кВ от КТП-89  до  ж.д. по   ул. Октябрьская 96-98 (3-2)</t>
  </si>
  <si>
    <t>Модернизация РП-4 монтаж ячейки КСО-395-1ВВ-600 + "Сириус" 2л</t>
  </si>
  <si>
    <t>Модернизация ТП-209 монтаж трансформатора силового ТМГ 11 400/10/0,4</t>
  </si>
  <si>
    <t>Модернизация ТП-209 монтаж трансформатора силового ТМГ 400/10</t>
  </si>
  <si>
    <t>Модернизация ТП-209 монтаж щита ЩО 70-01-60</t>
  </si>
  <si>
    <t>Модернизация ТП-32 монтаж ЩО 70-03</t>
  </si>
  <si>
    <t>Выполнение инвестиционной программы 2011 г. филиалом «Железноводские электрические сети» ООО «Логика» на 11.01.2012 г.</t>
  </si>
  <si>
    <t>Строительство здания ТП-3, оборудование ТП-3         ( 2БКТПн - 250/10/0,4 кВ с нов. тр-ром ), по  ул.Семашко,5, г.Железноводск</t>
  </si>
  <si>
    <t>Реконструкция КЛ-10 кВ Ф-104 по ул.К.Маркса, г.Железноводск</t>
  </si>
  <si>
    <t>№ п/п</t>
  </si>
  <si>
    <t>ОАО "Ставрополь-сетьэнергоремонт"</t>
  </si>
  <si>
    <t>ООО "Элита"</t>
  </si>
  <si>
    <t>Строительство здания ТП-91 по  ул. К.Маркса,73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</si>
</sst>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%"/>
    <numFmt numFmtId="166" formatCode="#,##0.0"/>
  </numFmts>
  <fonts count="32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8"/>
      <color indexed="81"/>
      <name val="Tahoma"/>
      <charset val="1"/>
    </font>
    <font>
      <b/>
      <sz val="8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2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4"/>
        <bgColor indexed="29"/>
      </patternFill>
    </fill>
    <fill>
      <patternFill patternType="solid">
        <fgColor indexed="34"/>
        <bgColor indexed="4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66"/>
        <bgColor indexed="60"/>
      </patternFill>
    </fill>
    <fill>
      <patternFill patternType="solid">
        <fgColor rgb="FFFF9966"/>
        <bgColor indexed="34"/>
      </patternFill>
    </fill>
    <fill>
      <patternFill patternType="solid">
        <fgColor rgb="FFFFC000"/>
        <bgColor indexed="34"/>
      </patternFill>
    </fill>
    <fill>
      <patternFill patternType="solid">
        <fgColor rgb="FFFFC000"/>
        <bgColor indexed="1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9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17">
    <xf numFmtId="0" fontId="0" fillId="0" borderId="0" xfId="0"/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center"/>
    </xf>
    <xf numFmtId="0" fontId="21" fillId="25" borderId="10" xfId="0" applyFont="1" applyFill="1" applyBorder="1" applyAlignment="1">
      <alignment vertical="center"/>
    </xf>
    <xf numFmtId="164" fontId="21" fillId="26" borderId="10" xfId="0" applyNumberFormat="1" applyFont="1" applyFill="1" applyBorder="1" applyAlignment="1">
      <alignment vertical="center"/>
    </xf>
    <xf numFmtId="0" fontId="21" fillId="26" borderId="10" xfId="0" applyFont="1" applyFill="1" applyBorder="1" applyAlignment="1">
      <alignment vertical="center"/>
    </xf>
    <xf numFmtId="164" fontId="21" fillId="26" borderId="10" xfId="0" applyNumberFormat="1" applyFont="1" applyFill="1" applyBorder="1" applyAlignment="1">
      <alignment horizontal="right" vertical="center"/>
    </xf>
    <xf numFmtId="165" fontId="21" fillId="26" borderId="1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5" fillId="11" borderId="10" xfId="0" applyFont="1" applyFill="1" applyBorder="1" applyAlignment="1">
      <alignment horizontal="right" vertical="center"/>
    </xf>
    <xf numFmtId="0" fontId="21" fillId="11" borderId="10" xfId="0" applyFont="1" applyFill="1" applyBorder="1" applyAlignment="1">
      <alignment vertical="center"/>
    </xf>
    <xf numFmtId="164" fontId="25" fillId="11" borderId="10" xfId="0" applyNumberFormat="1" applyFont="1" applyFill="1" applyBorder="1" applyAlignment="1">
      <alignment horizontal="right" vertical="center"/>
    </xf>
    <xf numFmtId="165" fontId="21" fillId="11" borderId="10" xfId="0" applyNumberFormat="1" applyFont="1" applyFill="1" applyBorder="1" applyAlignment="1">
      <alignment vertical="center"/>
    </xf>
    <xf numFmtId="0" fontId="25" fillId="24" borderId="10" xfId="0" applyFont="1" applyFill="1" applyBorder="1" applyAlignment="1">
      <alignment vertical="top" wrapText="1"/>
    </xf>
    <xf numFmtId="164" fontId="21" fillId="25" borderId="10" xfId="0" applyNumberFormat="1" applyFont="1" applyFill="1" applyBorder="1" applyAlignment="1">
      <alignment vertical="center"/>
    </xf>
    <xf numFmtId="0" fontId="21" fillId="25" borderId="10" xfId="0" applyFont="1" applyFill="1" applyBorder="1" applyAlignment="1">
      <alignment horizontal="right" vertical="center"/>
    </xf>
    <xf numFmtId="166" fontId="21" fillId="25" borderId="10" xfId="0" applyNumberFormat="1" applyFont="1" applyFill="1" applyBorder="1" applyAlignment="1">
      <alignment vertical="center"/>
    </xf>
    <xf numFmtId="165" fontId="21" fillId="25" borderId="10" xfId="0" applyNumberFormat="1" applyFont="1" applyFill="1" applyBorder="1" applyAlignment="1">
      <alignment vertical="center"/>
    </xf>
    <xf numFmtId="0" fontId="26" fillId="24" borderId="10" xfId="0" applyFont="1" applyFill="1" applyBorder="1" applyAlignment="1">
      <alignment vertical="top" wrapText="1"/>
    </xf>
    <xf numFmtId="0" fontId="20" fillId="25" borderId="10" xfId="0" applyFont="1" applyFill="1" applyBorder="1" applyAlignment="1">
      <alignment vertical="center"/>
    </xf>
    <xf numFmtId="164" fontId="20" fillId="25" borderId="10" xfId="0" applyNumberFormat="1" applyFont="1" applyFill="1" applyBorder="1" applyAlignment="1">
      <alignment vertical="center"/>
    </xf>
    <xf numFmtId="164" fontId="20" fillId="23" borderId="10" xfId="0" applyNumberFormat="1" applyFont="1" applyFill="1" applyBorder="1" applyAlignment="1">
      <alignment vertical="center"/>
    </xf>
    <xf numFmtId="0" fontId="20" fillId="23" borderId="10" xfId="0" applyFont="1" applyFill="1" applyBorder="1" applyAlignment="1">
      <alignment vertical="center"/>
    </xf>
    <xf numFmtId="166" fontId="20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>
      <alignment vertical="center"/>
    </xf>
    <xf numFmtId="0" fontId="25" fillId="24" borderId="10" xfId="0" applyFont="1" applyFill="1" applyBorder="1" applyAlignment="1">
      <alignment horizontal="center" wrapText="1"/>
    </xf>
    <xf numFmtId="164" fontId="21" fillId="25" borderId="10" xfId="0" applyNumberFormat="1" applyFont="1" applyFill="1" applyBorder="1" applyAlignment="1">
      <alignment horizontal="right" vertical="center"/>
    </xf>
    <xf numFmtId="164" fontId="20" fillId="0" borderId="10" xfId="0" applyNumberFormat="1" applyFont="1" applyFill="1" applyBorder="1" applyAlignment="1">
      <alignment vertical="center"/>
    </xf>
    <xf numFmtId="0" fontId="25" fillId="24" borderId="10" xfId="0" applyFont="1" applyFill="1" applyBorder="1" applyAlignment="1">
      <alignment horizontal="center" vertical="top" wrapText="1"/>
    </xf>
    <xf numFmtId="0" fontId="21" fillId="25" borderId="10" xfId="0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vertical="center"/>
    </xf>
    <xf numFmtId="3" fontId="26" fillId="24" borderId="10" xfId="0" applyNumberFormat="1" applyFont="1" applyFill="1" applyBorder="1" applyAlignment="1">
      <alignment horizontal="left" vertical="center" wrapText="1"/>
    </xf>
    <xf numFmtId="1" fontId="20" fillId="0" borderId="10" xfId="0" applyNumberFormat="1" applyFont="1" applyFill="1" applyBorder="1" applyAlignment="1">
      <alignment vertical="center"/>
    </xf>
    <xf numFmtId="3" fontId="25" fillId="24" borderId="10" xfId="0" applyNumberFormat="1" applyFont="1" applyFill="1" applyBorder="1" applyAlignment="1">
      <alignment horizontal="left" vertical="center" wrapText="1"/>
    </xf>
    <xf numFmtId="164" fontId="25" fillId="27" borderId="10" xfId="0" applyNumberFormat="1" applyFont="1" applyFill="1" applyBorder="1" applyAlignment="1">
      <alignment horizontal="right" vertical="center"/>
    </xf>
    <xf numFmtId="0" fontId="27" fillId="0" borderId="10" xfId="36" applyFont="1" applyBorder="1" applyAlignment="1">
      <alignment wrapText="1"/>
    </xf>
    <xf numFmtId="1" fontId="20" fillId="23" borderId="10" xfId="0" applyNumberFormat="1" applyFont="1" applyFill="1" applyBorder="1" applyAlignment="1">
      <alignment vertical="center"/>
    </xf>
    <xf numFmtId="164" fontId="27" fillId="23" borderId="10" xfId="0" applyNumberFormat="1" applyFont="1" applyFill="1" applyBorder="1" applyAlignment="1">
      <alignment horizontal="right" vertical="center"/>
    </xf>
    <xf numFmtId="0" fontId="28" fillId="24" borderId="10" xfId="0" applyFont="1" applyFill="1" applyBorder="1" applyAlignment="1">
      <alignment vertical="top" wrapText="1"/>
    </xf>
    <xf numFmtId="164" fontId="25" fillId="26" borderId="10" xfId="0" applyNumberFormat="1" applyFont="1" applyFill="1" applyBorder="1" applyAlignment="1">
      <alignment horizontal="right" vertical="center"/>
    </xf>
    <xf numFmtId="2" fontId="20" fillId="0" borderId="10" xfId="0" applyNumberFormat="1" applyFont="1" applyFill="1" applyBorder="1" applyAlignment="1">
      <alignment vertical="center" wrapText="1"/>
    </xf>
    <xf numFmtId="1" fontId="25" fillId="11" borderId="10" xfId="0" applyNumberFormat="1" applyFont="1" applyFill="1" applyBorder="1" applyAlignment="1">
      <alignment horizontal="center" vertical="center"/>
    </xf>
    <xf numFmtId="1" fontId="21" fillId="25" borderId="10" xfId="0" applyNumberFormat="1" applyFont="1" applyFill="1" applyBorder="1" applyAlignment="1">
      <alignment horizontal="center" vertical="center"/>
    </xf>
    <xf numFmtId="1" fontId="21" fillId="26" borderId="10" xfId="0" applyNumberFormat="1" applyFont="1" applyFill="1" applyBorder="1" applyAlignment="1">
      <alignment horizontal="center" vertical="center"/>
    </xf>
    <xf numFmtId="0" fontId="25" fillId="11" borderId="10" xfId="0" applyFont="1" applyFill="1" applyBorder="1" applyAlignment="1">
      <alignment horizontal="center" vertical="center"/>
    </xf>
    <xf numFmtId="0" fontId="21" fillId="26" borderId="10" xfId="0" applyFont="1" applyFill="1" applyBorder="1" applyAlignment="1">
      <alignment horizontal="center" vertical="center"/>
    </xf>
    <xf numFmtId="164" fontId="25" fillId="11" borderId="10" xfId="0" applyNumberFormat="1" applyFont="1" applyFill="1" applyBorder="1" applyAlignment="1">
      <alignment horizontal="center" vertical="center"/>
    </xf>
    <xf numFmtId="1" fontId="25" fillId="27" borderId="10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right" vertical="center"/>
    </xf>
    <xf numFmtId="164" fontId="25" fillId="27" borderId="10" xfId="0" applyNumberFormat="1" applyFont="1" applyFill="1" applyBorder="1" applyAlignment="1">
      <alignment horizontal="center" vertical="center"/>
    </xf>
    <xf numFmtId="164" fontId="21" fillId="26" borderId="10" xfId="0" applyNumberFormat="1" applyFont="1" applyFill="1" applyBorder="1" applyAlignment="1">
      <alignment horizontal="center" vertical="center"/>
    </xf>
    <xf numFmtId="164" fontId="21" fillId="25" borderId="10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right" vertical="center"/>
    </xf>
    <xf numFmtId="0" fontId="27" fillId="0" borderId="10" xfId="36" applyFont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5" fillId="11" borderId="15" xfId="0" applyFont="1" applyFill="1" applyBorder="1" applyAlignment="1">
      <alignment horizontal="right" vertical="center"/>
    </xf>
    <xf numFmtId="0" fontId="25" fillId="25" borderId="15" xfId="0" applyFont="1" applyFill="1" applyBorder="1" applyAlignment="1">
      <alignment horizontal="right" vertical="center"/>
    </xf>
    <xf numFmtId="0" fontId="25" fillId="23" borderId="15" xfId="0" applyFont="1" applyFill="1" applyBorder="1" applyAlignment="1">
      <alignment horizontal="right" vertical="center"/>
    </xf>
    <xf numFmtId="0" fontId="25" fillId="25" borderId="15" xfId="0" applyFont="1" applyFill="1" applyBorder="1" applyAlignment="1">
      <alignment horizontal="center" vertical="center"/>
    </xf>
    <xf numFmtId="0" fontId="25" fillId="23" borderId="15" xfId="0" applyFont="1" applyFill="1" applyBorder="1" applyAlignment="1">
      <alignment horizontal="center" vertical="center"/>
    </xf>
    <xf numFmtId="164" fontId="25" fillId="11" borderId="15" xfId="0" applyNumberFormat="1" applyFont="1" applyFill="1" applyBorder="1" applyAlignment="1">
      <alignment horizontal="right" vertical="center"/>
    </xf>
    <xf numFmtId="164" fontId="25" fillId="23" borderId="15" xfId="0" applyNumberFormat="1" applyFont="1" applyFill="1" applyBorder="1" applyAlignment="1">
      <alignment horizontal="right" vertical="center"/>
    </xf>
    <xf numFmtId="164" fontId="25" fillId="27" borderId="15" xfId="0" applyNumberFormat="1" applyFont="1" applyFill="1" applyBorder="1" applyAlignment="1">
      <alignment horizontal="right" vertical="center"/>
    </xf>
    <xf numFmtId="0" fontId="20" fillId="25" borderId="16" xfId="0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7" fillId="29" borderId="14" xfId="0" applyFont="1" applyFill="1" applyBorder="1" applyAlignment="1">
      <alignment horizontal="center" vertical="center" wrapText="1"/>
    </xf>
    <xf numFmtId="0" fontId="20" fillId="28" borderId="10" xfId="0" applyFont="1" applyFill="1" applyBorder="1" applyAlignment="1">
      <alignment horizontal="center" vertical="center" wrapText="1"/>
    </xf>
    <xf numFmtId="0" fontId="20" fillId="29" borderId="10" xfId="0" applyFont="1" applyFill="1" applyBorder="1" applyAlignment="1">
      <alignment horizontal="center" vertical="center" wrapText="1"/>
    </xf>
    <xf numFmtId="0" fontId="21" fillId="11" borderId="10" xfId="0" applyFont="1" applyFill="1" applyBorder="1" applyAlignment="1">
      <alignment horizontal="center" vertical="center"/>
    </xf>
    <xf numFmtId="1" fontId="21" fillId="11" borderId="10" xfId="0" applyNumberFormat="1" applyFont="1" applyFill="1" applyBorder="1" applyAlignment="1">
      <alignment horizontal="center" vertical="center"/>
    </xf>
    <xf numFmtId="0" fontId="21" fillId="25" borderId="16" xfId="0" applyFont="1" applyFill="1" applyBorder="1" applyAlignment="1">
      <alignment horizontal="center" vertical="center"/>
    </xf>
    <xf numFmtId="0" fontId="20" fillId="25" borderId="16" xfId="0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0" fontId="25" fillId="11" borderId="16" xfId="0" applyFont="1" applyFill="1" applyBorder="1" applyAlignment="1">
      <alignment horizontal="center" vertical="center"/>
    </xf>
    <xf numFmtId="1" fontId="25" fillId="27" borderId="16" xfId="0" applyNumberFormat="1" applyFont="1" applyFill="1" applyBorder="1" applyAlignment="1">
      <alignment horizontal="center" vertical="center"/>
    </xf>
    <xf numFmtId="164" fontId="21" fillId="30" borderId="10" xfId="0" applyNumberFormat="1" applyFont="1" applyFill="1" applyBorder="1" applyAlignment="1">
      <alignment vertical="center"/>
    </xf>
    <xf numFmtId="1" fontId="21" fillId="30" borderId="10" xfId="0" applyNumberFormat="1" applyFont="1" applyFill="1" applyBorder="1" applyAlignment="1">
      <alignment horizontal="center" vertical="center"/>
    </xf>
    <xf numFmtId="0" fontId="21" fillId="30" borderId="10" xfId="0" applyFont="1" applyFill="1" applyBorder="1" applyAlignment="1">
      <alignment horizontal="center" vertical="center"/>
    </xf>
    <xf numFmtId="0" fontId="21" fillId="31" borderId="10" xfId="0" applyFont="1" applyFill="1" applyBorder="1" applyAlignment="1">
      <alignment horizontal="center" vertical="center"/>
    </xf>
    <xf numFmtId="1" fontId="21" fillId="31" borderId="10" xfId="0" applyNumberFormat="1" applyFont="1" applyFill="1" applyBorder="1" applyAlignment="1">
      <alignment horizontal="center" vertical="center"/>
    </xf>
    <xf numFmtId="0" fontId="21" fillId="32" borderId="16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1" fontId="21" fillId="32" borderId="10" xfId="0" applyNumberFormat="1" applyFont="1" applyFill="1" applyBorder="1" applyAlignment="1">
      <alignment horizontal="center" vertical="center"/>
    </xf>
    <xf numFmtId="0" fontId="21" fillId="32" borderId="10" xfId="0" applyFont="1" applyFill="1" applyBorder="1" applyAlignment="1">
      <alignment horizontal="center" vertical="center"/>
    </xf>
    <xf numFmtId="1" fontId="21" fillId="33" borderId="10" xfId="0" applyNumberFormat="1" applyFont="1" applyFill="1" applyBorder="1" applyAlignment="1">
      <alignment horizontal="center" vertical="center"/>
    </xf>
    <xf numFmtId="1" fontId="25" fillId="33" borderId="10" xfId="0" applyNumberFormat="1" applyFont="1" applyFill="1" applyBorder="1" applyAlignment="1">
      <alignment horizontal="center" vertical="center"/>
    </xf>
    <xf numFmtId="164" fontId="25" fillId="33" borderId="10" xfId="0" applyNumberFormat="1" applyFont="1" applyFill="1" applyBorder="1" applyAlignment="1">
      <alignment horizontal="right" vertical="center"/>
    </xf>
    <xf numFmtId="0" fontId="25" fillId="33" borderId="10" xfId="0" applyFont="1" applyFill="1" applyBorder="1" applyAlignment="1">
      <alignment horizontal="center" vertical="center"/>
    </xf>
    <xf numFmtId="165" fontId="21" fillId="33" borderId="1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textRotation="90" wrapText="1"/>
    </xf>
    <xf numFmtId="10" fontId="20" fillId="0" borderId="10" xfId="0" applyNumberFormat="1" applyFont="1" applyFill="1" applyBorder="1" applyAlignment="1">
      <alignment horizontal="center" vertical="center" textRotation="90" wrapText="1"/>
    </xf>
    <xf numFmtId="0" fontId="23" fillId="0" borderId="10" xfId="0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textRotation="2" wrapText="1"/>
    </xf>
    <xf numFmtId="3" fontId="20" fillId="0" borderId="10" xfId="0" applyNumberFormat="1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textRotation="90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Инвестиции Сети Сбыты ЭСО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9966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66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FFCC66"/>
      <color rgb="FFFF9966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0</xdr:row>
      <xdr:rowOff>0</xdr:rowOff>
    </xdr:from>
    <xdr:to>
      <xdr:col>38</xdr:col>
      <xdr:colOff>523875</xdr:colOff>
      <xdr:row>0</xdr:row>
      <xdr:rowOff>9525</xdr:rowOff>
    </xdr:to>
    <xdr:sp macro="" textlink="" fLocksText="0">
      <xdr:nvSpPr>
        <xdr:cNvPr id="1180" name="Text Box 6"/>
        <xdr:cNvSpPr txBox="1">
          <a:spLocks noChangeArrowheads="1"/>
        </xdr:cNvSpPr>
      </xdr:nvSpPr>
      <xdr:spPr bwMode="auto">
        <a:xfrm>
          <a:off x="1362075" y="0"/>
          <a:ext cx="11934825" cy="95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63"/>
  <sheetViews>
    <sheetView tabSelected="1" view="pageBreakPreview" zoomScale="85" zoomScaleSheetLayoutView="85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AF39" sqref="AF39"/>
    </sheetView>
  </sheetViews>
  <sheetFormatPr defaultRowHeight="12.75" outlineLevelCol="1"/>
  <cols>
    <col min="1" max="1" width="5" style="1" customWidth="1"/>
    <col min="2" max="2" width="47.28515625" style="2" customWidth="1"/>
    <col min="3" max="3" width="8.42578125" style="3" customWidth="1"/>
    <col min="4" max="4" width="17.28515625" style="2" customWidth="1"/>
    <col min="5" max="9" width="7.28515625" style="2" hidden="1" customWidth="1" outlineLevel="1"/>
    <col min="10" max="10" width="9.140625" style="2" hidden="1" customWidth="1" outlineLevel="1"/>
    <col min="11" max="11" width="5.5703125" style="2" customWidth="1" collapsed="1"/>
    <col min="12" max="12" width="6.7109375" style="2" customWidth="1"/>
    <col min="13" max="13" width="6.85546875" style="2" hidden="1" customWidth="1" outlineLevel="1"/>
    <col min="14" max="14" width="7.42578125" style="2" hidden="1" customWidth="1" outlineLevel="1"/>
    <col min="15" max="15" width="7.5703125" style="2" hidden="1" customWidth="1" outlineLevel="1"/>
    <col min="16" max="16" width="8" style="2" hidden="1" customWidth="1" outlineLevel="1"/>
    <col min="17" max="18" width="7.28515625" style="2" hidden="1" customWidth="1" outlineLevel="1"/>
    <col min="19" max="19" width="7.42578125" style="2" customWidth="1" collapsed="1"/>
    <col min="20" max="20" width="6.28515625" style="2" customWidth="1"/>
    <col min="21" max="21" width="6.85546875" style="2" hidden="1" customWidth="1" outlineLevel="1"/>
    <col min="22" max="22" width="9.140625" style="2" hidden="1" customWidth="1" outlineLevel="1"/>
    <col min="23" max="23" width="7" style="2" hidden="1" customWidth="1" outlineLevel="1"/>
    <col min="24" max="24" width="9.140625" style="2" hidden="1" customWidth="1" outlineLevel="1"/>
    <col min="25" max="25" width="8.140625" style="2" hidden="1" customWidth="1" outlineLevel="1"/>
    <col min="26" max="26" width="9.140625" style="2" hidden="1" customWidth="1" outlineLevel="1"/>
    <col min="27" max="27" width="7.7109375" style="2" customWidth="1" collapsed="1"/>
    <col min="28" max="28" width="7.28515625" style="2" customWidth="1"/>
    <col min="29" max="29" width="7" style="2" hidden="1" customWidth="1" outlineLevel="1"/>
    <col min="30" max="30" width="9.140625" style="2" hidden="1" customWidth="1" outlineLevel="1"/>
    <col min="31" max="31" width="7.28515625" style="2" hidden="1" customWidth="1" outlineLevel="1"/>
    <col min="32" max="32" width="9.140625" style="2" hidden="1" customWidth="1" outlineLevel="1"/>
    <col min="33" max="33" width="6.85546875" style="2" hidden="1" customWidth="1" outlineLevel="1"/>
    <col min="34" max="34" width="9.140625" style="2" hidden="1" customWidth="1" outlineLevel="1"/>
    <col min="35" max="35" width="7.7109375" style="2" customWidth="1" collapsed="1"/>
    <col min="36" max="37" width="8.140625" style="2" customWidth="1"/>
    <col min="38" max="38" width="9.140625" style="4"/>
    <col min="39" max="39" width="8.28515625" style="2" customWidth="1"/>
    <col min="40" max="40" width="0" style="5" hidden="1" customWidth="1"/>
    <col min="41" max="41" width="4.28515625" style="5" customWidth="1"/>
    <col min="42" max="42" width="0" style="2" hidden="1" customWidth="1"/>
    <col min="43" max="43" width="9.85546875" style="6" customWidth="1"/>
    <col min="44" max="16384" width="9.140625" style="2"/>
  </cols>
  <sheetData>
    <row r="1" spans="1:43" ht="12.75" customHeight="1">
      <c r="A1" s="106" t="s">
        <v>78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43" ht="23.25" customHeight="1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</row>
    <row r="3" spans="1:43" s="9" customFormat="1" ht="43.5" customHeight="1">
      <c r="A3" s="107" t="s">
        <v>81</v>
      </c>
      <c r="B3" s="110" t="s">
        <v>0</v>
      </c>
      <c r="C3" s="111" t="s">
        <v>1</v>
      </c>
      <c r="D3" s="107" t="s">
        <v>2</v>
      </c>
      <c r="E3" s="114" t="s">
        <v>3</v>
      </c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 t="s">
        <v>4</v>
      </c>
      <c r="AL3" s="115" t="s">
        <v>5</v>
      </c>
      <c r="AM3" s="112" t="s">
        <v>6</v>
      </c>
      <c r="AN3" s="116" t="s">
        <v>7</v>
      </c>
      <c r="AO3" s="116" t="s">
        <v>8</v>
      </c>
      <c r="AP3" s="110" t="s">
        <v>9</v>
      </c>
      <c r="AQ3" s="113" t="s">
        <v>7</v>
      </c>
    </row>
    <row r="4" spans="1:43" s="9" customFormat="1" ht="44.25" customHeight="1">
      <c r="A4" s="108"/>
      <c r="B4" s="110"/>
      <c r="C4" s="111"/>
      <c r="D4" s="108"/>
      <c r="E4" s="110" t="s">
        <v>10</v>
      </c>
      <c r="F4" s="110"/>
      <c r="G4" s="110" t="s">
        <v>11</v>
      </c>
      <c r="H4" s="110"/>
      <c r="I4" s="110" t="s">
        <v>12</v>
      </c>
      <c r="J4" s="110"/>
      <c r="K4" s="110" t="s">
        <v>13</v>
      </c>
      <c r="L4" s="110"/>
      <c r="M4" s="110" t="s">
        <v>14</v>
      </c>
      <c r="N4" s="110"/>
      <c r="O4" s="110" t="s">
        <v>15</v>
      </c>
      <c r="P4" s="110"/>
      <c r="Q4" s="110" t="s">
        <v>16</v>
      </c>
      <c r="R4" s="110"/>
      <c r="S4" s="110" t="s">
        <v>17</v>
      </c>
      <c r="T4" s="110"/>
      <c r="U4" s="110" t="s">
        <v>18</v>
      </c>
      <c r="V4" s="110"/>
      <c r="W4" s="110" t="s">
        <v>19</v>
      </c>
      <c r="X4" s="110"/>
      <c r="Y4" s="110" t="s">
        <v>20</v>
      </c>
      <c r="Z4" s="110"/>
      <c r="AA4" s="110" t="s">
        <v>21</v>
      </c>
      <c r="AB4" s="110"/>
      <c r="AC4" s="110" t="s">
        <v>22</v>
      </c>
      <c r="AD4" s="110"/>
      <c r="AE4" s="110" t="s">
        <v>23</v>
      </c>
      <c r="AF4" s="110"/>
      <c r="AG4" s="110" t="s">
        <v>69</v>
      </c>
      <c r="AH4" s="110"/>
      <c r="AI4" s="110" t="s">
        <v>24</v>
      </c>
      <c r="AJ4" s="110"/>
      <c r="AK4" s="115"/>
      <c r="AL4" s="115"/>
      <c r="AM4" s="112"/>
      <c r="AN4" s="116"/>
      <c r="AO4" s="116"/>
      <c r="AP4" s="110"/>
      <c r="AQ4" s="113"/>
    </row>
    <row r="5" spans="1:43" s="10" customFormat="1" ht="14.25" customHeight="1">
      <c r="A5" s="109"/>
      <c r="B5" s="110"/>
      <c r="C5" s="111"/>
      <c r="D5" s="109"/>
      <c r="E5" s="8" t="s">
        <v>25</v>
      </c>
      <c r="F5" s="8" t="s">
        <v>26</v>
      </c>
      <c r="G5" s="8" t="s">
        <v>25</v>
      </c>
      <c r="H5" s="8" t="s">
        <v>26</v>
      </c>
      <c r="I5" s="8" t="s">
        <v>25</v>
      </c>
      <c r="J5" s="8" t="s">
        <v>26</v>
      </c>
      <c r="K5" s="8" t="s">
        <v>25</v>
      </c>
      <c r="L5" s="8" t="s">
        <v>26</v>
      </c>
      <c r="M5" s="8" t="s">
        <v>25</v>
      </c>
      <c r="N5" s="8" t="s">
        <v>26</v>
      </c>
      <c r="O5" s="8" t="s">
        <v>25</v>
      </c>
      <c r="P5" s="8" t="s">
        <v>26</v>
      </c>
      <c r="Q5" s="8" t="s">
        <v>25</v>
      </c>
      <c r="R5" s="8" t="s">
        <v>26</v>
      </c>
      <c r="S5" s="8" t="s">
        <v>25</v>
      </c>
      <c r="T5" s="8" t="s">
        <v>26</v>
      </c>
      <c r="U5" s="8" t="s">
        <v>25</v>
      </c>
      <c r="V5" s="8" t="s">
        <v>26</v>
      </c>
      <c r="W5" s="8" t="s">
        <v>25</v>
      </c>
      <c r="X5" s="8" t="s">
        <v>26</v>
      </c>
      <c r="Y5" s="8" t="s">
        <v>25</v>
      </c>
      <c r="Z5" s="8" t="s">
        <v>26</v>
      </c>
      <c r="AA5" s="8" t="s">
        <v>25</v>
      </c>
      <c r="AB5" s="8" t="s">
        <v>26</v>
      </c>
      <c r="AC5" s="8" t="s">
        <v>25</v>
      </c>
      <c r="AD5" s="8" t="s">
        <v>26</v>
      </c>
      <c r="AE5" s="8" t="s">
        <v>25</v>
      </c>
      <c r="AF5" s="8" t="s">
        <v>26</v>
      </c>
      <c r="AG5" s="8" t="s">
        <v>25</v>
      </c>
      <c r="AH5" s="8" t="s">
        <v>26</v>
      </c>
      <c r="AI5" s="8" t="s">
        <v>25</v>
      </c>
      <c r="AJ5" s="8" t="s">
        <v>26</v>
      </c>
      <c r="AK5" s="115"/>
      <c r="AL5" s="115"/>
      <c r="AM5" s="112"/>
      <c r="AN5" s="8"/>
      <c r="AO5" s="116"/>
      <c r="AP5" s="8"/>
      <c r="AQ5" s="113"/>
    </row>
    <row r="6" spans="1:43" s="11" customFormat="1" ht="13.5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  <c r="Y6" s="7">
        <v>25</v>
      </c>
      <c r="Z6" s="7">
        <v>26</v>
      </c>
      <c r="AA6" s="7">
        <v>27</v>
      </c>
      <c r="AB6" s="7">
        <v>28</v>
      </c>
      <c r="AC6" s="7">
        <v>29</v>
      </c>
      <c r="AD6" s="7">
        <v>30</v>
      </c>
      <c r="AE6" s="7">
        <v>31</v>
      </c>
      <c r="AF6" s="7">
        <v>32</v>
      </c>
      <c r="AG6" s="7">
        <v>33</v>
      </c>
      <c r="AH6" s="7">
        <v>34</v>
      </c>
      <c r="AI6" s="7">
        <v>35</v>
      </c>
      <c r="AJ6" s="7">
        <v>36</v>
      </c>
      <c r="AK6" s="7">
        <v>37</v>
      </c>
      <c r="AL6" s="7">
        <v>38</v>
      </c>
      <c r="AM6" s="7">
        <v>39</v>
      </c>
      <c r="AN6" s="7">
        <v>40</v>
      </c>
      <c r="AO6" s="7">
        <v>41</v>
      </c>
      <c r="AP6" s="7">
        <v>42</v>
      </c>
      <c r="AQ6" s="7">
        <v>43</v>
      </c>
    </row>
    <row r="7" spans="1:43" ht="14.85" customHeight="1">
      <c r="A7" s="12"/>
      <c r="B7" s="13" t="s">
        <v>27</v>
      </c>
      <c r="C7" s="52">
        <f>C8+C19</f>
        <v>21063.5</v>
      </c>
      <c r="D7" s="78"/>
      <c r="E7" s="95">
        <f t="shared" ref="E7:AL7" si="0">E8+E19</f>
        <v>0</v>
      </c>
      <c r="F7" s="94">
        <f t="shared" si="0"/>
        <v>0</v>
      </c>
      <c r="G7" s="96">
        <f t="shared" si="0"/>
        <v>0</v>
      </c>
      <c r="H7" s="93">
        <f t="shared" si="0"/>
        <v>0</v>
      </c>
      <c r="I7" s="95">
        <f t="shared" si="0"/>
        <v>0</v>
      </c>
      <c r="J7" s="92">
        <f t="shared" si="0"/>
        <v>48.706180000000003</v>
      </c>
      <c r="K7" s="56">
        <f t="shared" si="0"/>
        <v>0</v>
      </c>
      <c r="L7" s="15">
        <f t="shared" si="0"/>
        <v>837.61625000000004</v>
      </c>
      <c r="M7" s="16">
        <f t="shared" si="0"/>
        <v>565.70000000000005</v>
      </c>
      <c r="N7" s="56">
        <f t="shared" si="0"/>
        <v>0</v>
      </c>
      <c r="O7" s="15">
        <f t="shared" si="0"/>
        <v>1651.2</v>
      </c>
      <c r="P7" s="15">
        <f t="shared" si="0"/>
        <v>251.34153000000001</v>
      </c>
      <c r="Q7" s="58">
        <f t="shared" si="0"/>
        <v>0</v>
      </c>
      <c r="R7" s="56">
        <f t="shared" si="0"/>
        <v>0</v>
      </c>
      <c r="S7" s="15">
        <f t="shared" si="0"/>
        <v>2216.9</v>
      </c>
      <c r="T7" s="17">
        <f t="shared" si="0"/>
        <v>319.90877</v>
      </c>
      <c r="U7" s="58">
        <f t="shared" si="0"/>
        <v>0</v>
      </c>
      <c r="V7" s="58">
        <f t="shared" si="0"/>
        <v>0</v>
      </c>
      <c r="W7" s="16">
        <f t="shared" si="0"/>
        <v>646.29999999999995</v>
      </c>
      <c r="X7" s="15">
        <f t="shared" si="0"/>
        <v>94.618020000000001</v>
      </c>
      <c r="Y7" s="16">
        <f t="shared" si="0"/>
        <v>9422.6</v>
      </c>
      <c r="Z7" s="15">
        <f t="shared" si="0"/>
        <v>1720.67551</v>
      </c>
      <c r="AA7" s="15">
        <f t="shared" si="0"/>
        <v>10068.9</v>
      </c>
      <c r="AB7" s="17">
        <f t="shared" si="0"/>
        <v>1815.2935299999999</v>
      </c>
      <c r="AC7" s="58">
        <f t="shared" si="0"/>
        <v>0</v>
      </c>
      <c r="AD7" s="15">
        <f t="shared" si="0"/>
        <v>3725.9234999999999</v>
      </c>
      <c r="AE7" s="15">
        <f t="shared" si="0"/>
        <v>642.29999999999995</v>
      </c>
      <c r="AF7" s="17">
        <f t="shared" si="0"/>
        <v>3012.42533</v>
      </c>
      <c r="AG7" s="16">
        <f t="shared" si="0"/>
        <v>8135.4</v>
      </c>
      <c r="AH7" s="63">
        <f t="shared" si="0"/>
        <v>4682.2089299999998</v>
      </c>
      <c r="AI7" s="15">
        <f t="shared" si="0"/>
        <v>8777.7000000000007</v>
      </c>
      <c r="AJ7" s="63">
        <f t="shared" si="0"/>
        <v>11420.55776</v>
      </c>
      <c r="AK7" s="15">
        <f t="shared" si="0"/>
        <v>14393.376309999998</v>
      </c>
      <c r="AL7" s="15">
        <f t="shared" si="0"/>
        <v>6670.1236900000013</v>
      </c>
      <c r="AM7" s="18">
        <f t="shared" ref="AM7:AM14" si="1">AK7/C7</f>
        <v>0.68333260426804654</v>
      </c>
      <c r="AN7" s="8"/>
      <c r="AO7" s="8"/>
      <c r="AP7" s="19"/>
      <c r="AQ7" s="53"/>
    </row>
    <row r="8" spans="1:43" ht="28.5">
      <c r="A8" s="12"/>
      <c r="B8" s="21" t="s">
        <v>28</v>
      </c>
      <c r="C8" s="69">
        <f>C9+C12+C14+C16</f>
        <v>2216.9</v>
      </c>
      <c r="D8" s="79"/>
      <c r="E8" s="97">
        <f t="shared" ref="E8:AL8" si="2">E9+E12+E14+E16</f>
        <v>0</v>
      </c>
      <c r="F8" s="98">
        <f t="shared" si="2"/>
        <v>0</v>
      </c>
      <c r="G8" s="99">
        <f t="shared" si="2"/>
        <v>0</v>
      </c>
      <c r="H8" s="98">
        <f t="shared" si="2"/>
        <v>0</v>
      </c>
      <c r="I8" s="100">
        <f t="shared" si="2"/>
        <v>0</v>
      </c>
      <c r="J8" s="101">
        <f t="shared" si="2"/>
        <v>0</v>
      </c>
      <c r="K8" s="102">
        <f t="shared" si="2"/>
        <v>0</v>
      </c>
      <c r="L8" s="102">
        <f t="shared" si="2"/>
        <v>0</v>
      </c>
      <c r="M8" s="103">
        <f t="shared" si="2"/>
        <v>565.70000000000005</v>
      </c>
      <c r="N8" s="102">
        <f t="shared" si="2"/>
        <v>0</v>
      </c>
      <c r="O8" s="103">
        <f t="shared" si="2"/>
        <v>1651.2</v>
      </c>
      <c r="P8" s="103">
        <f t="shared" si="2"/>
        <v>251.34153000000001</v>
      </c>
      <c r="Q8" s="102">
        <f t="shared" si="2"/>
        <v>0</v>
      </c>
      <c r="R8" s="102">
        <f t="shared" si="2"/>
        <v>0</v>
      </c>
      <c r="S8" s="103">
        <f t="shared" si="2"/>
        <v>2216.9</v>
      </c>
      <c r="T8" s="103">
        <f t="shared" si="2"/>
        <v>251.34153000000001</v>
      </c>
      <c r="U8" s="104">
        <f t="shared" si="2"/>
        <v>0</v>
      </c>
      <c r="V8" s="104">
        <f t="shared" si="2"/>
        <v>0</v>
      </c>
      <c r="W8" s="104">
        <f t="shared" si="2"/>
        <v>0</v>
      </c>
      <c r="X8" s="104">
        <f t="shared" si="2"/>
        <v>0</v>
      </c>
      <c r="Y8" s="104">
        <f t="shared" si="2"/>
        <v>0</v>
      </c>
      <c r="Z8" s="104">
        <f t="shared" si="2"/>
        <v>0</v>
      </c>
      <c r="AA8" s="104">
        <f t="shared" si="2"/>
        <v>0</v>
      </c>
      <c r="AB8" s="104">
        <f t="shared" si="2"/>
        <v>0</v>
      </c>
      <c r="AC8" s="104">
        <f t="shared" si="2"/>
        <v>0</v>
      </c>
      <c r="AD8" s="104">
        <f t="shared" si="2"/>
        <v>0</v>
      </c>
      <c r="AE8" s="104">
        <f t="shared" si="2"/>
        <v>0</v>
      </c>
      <c r="AF8" s="103">
        <f t="shared" si="2"/>
        <v>1413.65461</v>
      </c>
      <c r="AG8" s="104">
        <f t="shared" si="2"/>
        <v>0</v>
      </c>
      <c r="AH8" s="104">
        <f t="shared" si="2"/>
        <v>0</v>
      </c>
      <c r="AI8" s="104">
        <f t="shared" si="2"/>
        <v>0</v>
      </c>
      <c r="AJ8" s="104">
        <f t="shared" si="2"/>
        <v>1413.65461</v>
      </c>
      <c r="AK8" s="103">
        <f t="shared" si="2"/>
        <v>1664.99614</v>
      </c>
      <c r="AL8" s="103">
        <f t="shared" si="2"/>
        <v>551.90386000000012</v>
      </c>
      <c r="AM8" s="105">
        <f t="shared" si="1"/>
        <v>0.75104702061437134</v>
      </c>
      <c r="AN8" s="8"/>
      <c r="AO8" s="8"/>
      <c r="AP8" s="19"/>
      <c r="AQ8" s="20"/>
    </row>
    <row r="9" spans="1:43" ht="15">
      <c r="A9" s="12"/>
      <c r="B9" s="26" t="s">
        <v>29</v>
      </c>
      <c r="C9" s="70">
        <f>SUM(C10:C11)</f>
        <v>1651.2</v>
      </c>
      <c r="D9" s="79"/>
      <c r="E9" s="86">
        <f t="shared" ref="E9:L9" si="3">SUM(E10:E11)</f>
        <v>0</v>
      </c>
      <c r="F9" s="42">
        <f t="shared" si="3"/>
        <v>0</v>
      </c>
      <c r="G9" s="55">
        <f t="shared" si="3"/>
        <v>0</v>
      </c>
      <c r="H9" s="42">
        <f t="shared" si="3"/>
        <v>0</v>
      </c>
      <c r="I9" s="42">
        <f t="shared" si="3"/>
        <v>0</v>
      </c>
      <c r="J9" s="42">
        <f t="shared" si="3"/>
        <v>0</v>
      </c>
      <c r="K9" s="55">
        <f t="shared" si="3"/>
        <v>0</v>
      </c>
      <c r="L9" s="42">
        <f t="shared" si="3"/>
        <v>0</v>
      </c>
      <c r="M9" s="42">
        <f t="shared" ref="M9:R9" si="4">SUM(M10:M10)</f>
        <v>0</v>
      </c>
      <c r="N9" s="42">
        <f t="shared" si="4"/>
        <v>0</v>
      </c>
      <c r="O9" s="14">
        <f>SUM(O10:O11)</f>
        <v>1651.2</v>
      </c>
      <c r="P9" s="42">
        <f t="shared" si="4"/>
        <v>0</v>
      </c>
      <c r="Q9" s="42">
        <f t="shared" si="4"/>
        <v>0</v>
      </c>
      <c r="R9" s="42">
        <f t="shared" si="4"/>
        <v>0</v>
      </c>
      <c r="S9" s="14">
        <f>SUM(S10:S11)</f>
        <v>1651.2</v>
      </c>
      <c r="T9" s="42">
        <f>SUM(T10:T11)</f>
        <v>0</v>
      </c>
      <c r="U9" s="42">
        <f t="shared" ref="U9:Z9" si="5">SUM(U10:U10)</f>
        <v>0</v>
      </c>
      <c r="V9" s="42">
        <f t="shared" si="5"/>
        <v>0</v>
      </c>
      <c r="W9" s="42">
        <f t="shared" si="5"/>
        <v>0</v>
      </c>
      <c r="X9" s="42">
        <f t="shared" si="5"/>
        <v>0</v>
      </c>
      <c r="Y9" s="42">
        <f t="shared" si="5"/>
        <v>0</v>
      </c>
      <c r="Z9" s="42">
        <f t="shared" si="5"/>
        <v>0</v>
      </c>
      <c r="AA9" s="42">
        <f>SUM(AA10:AA11)</f>
        <v>0</v>
      </c>
      <c r="AB9" s="42">
        <f>SUM(AB10:AB11)</f>
        <v>0</v>
      </c>
      <c r="AC9" s="42">
        <f t="shared" ref="AC9:AH9" si="6">SUM(AC10:AC10)</f>
        <v>0</v>
      </c>
      <c r="AD9" s="42">
        <f t="shared" si="6"/>
        <v>0</v>
      </c>
      <c r="AE9" s="42">
        <f t="shared" si="6"/>
        <v>0</v>
      </c>
      <c r="AF9" s="39">
        <f t="shared" si="6"/>
        <v>1413.65461</v>
      </c>
      <c r="AG9" s="42">
        <f t="shared" si="6"/>
        <v>0</v>
      </c>
      <c r="AH9" s="42">
        <f t="shared" si="6"/>
        <v>0</v>
      </c>
      <c r="AI9" s="42">
        <f>SUM(AI10:AI11)</f>
        <v>0</v>
      </c>
      <c r="AJ9" s="39">
        <f>SUM(AJ10:AJ11)</f>
        <v>1413.65461</v>
      </c>
      <c r="AK9" s="39">
        <f>SUM(AK10:AK11)</f>
        <v>1413.65461</v>
      </c>
      <c r="AL9" s="29">
        <f>SUM(AL10:AL11)</f>
        <v>237.54539000000005</v>
      </c>
      <c r="AM9" s="30">
        <f t="shared" si="1"/>
        <v>0.85613772407945732</v>
      </c>
      <c r="AN9" s="8"/>
      <c r="AO9" s="8"/>
      <c r="AP9" s="19"/>
      <c r="AQ9" s="20"/>
    </row>
    <row r="10" spans="1:43" ht="30">
      <c r="A10" s="12">
        <v>1</v>
      </c>
      <c r="B10" s="31" t="s">
        <v>80</v>
      </c>
      <c r="C10" s="71">
        <v>1569.9</v>
      </c>
      <c r="D10" s="79"/>
      <c r="E10" s="77"/>
      <c r="F10" s="19"/>
      <c r="G10" s="33"/>
      <c r="H10" s="19"/>
      <c r="I10" s="33"/>
      <c r="J10" s="19"/>
      <c r="K10" s="49">
        <f>I10+G10+E10</f>
        <v>0</v>
      </c>
      <c r="L10" s="19">
        <f>F10+H10+J10</f>
        <v>0</v>
      </c>
      <c r="M10" s="32"/>
      <c r="N10" s="19"/>
      <c r="O10" s="32">
        <v>1569.9</v>
      </c>
      <c r="P10" s="19"/>
      <c r="Q10" s="32"/>
      <c r="R10" s="19"/>
      <c r="S10" s="35">
        <f>M10+O10+Q10</f>
        <v>1569.9</v>
      </c>
      <c r="T10" s="19">
        <f>N10+P10+R10</f>
        <v>0</v>
      </c>
      <c r="U10" s="32"/>
      <c r="V10" s="19"/>
      <c r="W10" s="32"/>
      <c r="X10" s="19"/>
      <c r="Y10" s="32"/>
      <c r="Z10" s="19"/>
      <c r="AA10" s="35">
        <f>U10+W10+Y10</f>
        <v>0</v>
      </c>
      <c r="AB10" s="19">
        <f>V10+X10+Z10</f>
        <v>0</v>
      </c>
      <c r="AC10" s="32"/>
      <c r="AD10" s="19"/>
      <c r="AE10" s="32"/>
      <c r="AF10" s="66">
        <v>1413.65461</v>
      </c>
      <c r="AG10" s="32"/>
      <c r="AH10" s="19"/>
      <c r="AI10" s="35">
        <f>AC10+AE10+AG10</f>
        <v>0</v>
      </c>
      <c r="AJ10" s="40">
        <f>AD10+AF10+AH10</f>
        <v>1413.65461</v>
      </c>
      <c r="AK10" s="40">
        <f>AJ10+AB10+T10+L10</f>
        <v>1413.65461</v>
      </c>
      <c r="AL10" s="36">
        <f>C10-AK10</f>
        <v>156.24539000000004</v>
      </c>
      <c r="AM10" s="37">
        <f t="shared" si="1"/>
        <v>0.90047430409580231</v>
      </c>
      <c r="AN10" s="8"/>
      <c r="AO10" s="8"/>
      <c r="AP10" s="19"/>
      <c r="AQ10" s="82" t="s">
        <v>33</v>
      </c>
    </row>
    <row r="11" spans="1:43" ht="15">
      <c r="A11" s="12">
        <v>2</v>
      </c>
      <c r="B11" s="31" t="s">
        <v>30</v>
      </c>
      <c r="C11" s="71">
        <v>81.3</v>
      </c>
      <c r="D11" s="79"/>
      <c r="E11" s="77"/>
      <c r="F11" s="19"/>
      <c r="G11" s="33"/>
      <c r="H11" s="19"/>
      <c r="I11" s="33"/>
      <c r="J11" s="19"/>
      <c r="K11" s="49">
        <f>I11+G11+E11</f>
        <v>0</v>
      </c>
      <c r="L11" s="19">
        <f>F11+H11+J11</f>
        <v>0</v>
      </c>
      <c r="M11" s="32"/>
      <c r="N11" s="19"/>
      <c r="O11" s="32">
        <v>81.3</v>
      </c>
      <c r="P11" s="19"/>
      <c r="Q11" s="32"/>
      <c r="R11" s="19"/>
      <c r="S11" s="35">
        <f>M11+O11+Q11</f>
        <v>81.3</v>
      </c>
      <c r="T11" s="19">
        <f>N11+P11+R11</f>
        <v>0</v>
      </c>
      <c r="U11" s="32"/>
      <c r="V11" s="19"/>
      <c r="W11" s="32"/>
      <c r="X11" s="19"/>
      <c r="Y11" s="32"/>
      <c r="Z11" s="19"/>
      <c r="AA11" s="35">
        <f>U11+W11+Y11</f>
        <v>0</v>
      </c>
      <c r="AB11" s="19">
        <f>V11+X11+Z11</f>
        <v>0</v>
      </c>
      <c r="AC11" s="32"/>
      <c r="AD11" s="19"/>
      <c r="AE11" s="32"/>
      <c r="AF11" s="19"/>
      <c r="AG11" s="33"/>
      <c r="AH11" s="19"/>
      <c r="AI11" s="35">
        <f>AC11+AE11+AG11</f>
        <v>0</v>
      </c>
      <c r="AJ11" s="19">
        <f>AD11+AF11+AH11</f>
        <v>0</v>
      </c>
      <c r="AK11" s="19">
        <f>AJ11+AB11+T11+L11</f>
        <v>0</v>
      </c>
      <c r="AL11" s="36">
        <f>C11-AK11</f>
        <v>81.3</v>
      </c>
      <c r="AM11" s="37">
        <f t="shared" si="1"/>
        <v>0</v>
      </c>
      <c r="AN11" s="8"/>
      <c r="AO11" s="8"/>
      <c r="AP11" s="19"/>
      <c r="AQ11" s="68"/>
    </row>
    <row r="12" spans="1:43" ht="16.5" customHeight="1">
      <c r="A12" s="12"/>
      <c r="B12" s="38" t="s">
        <v>31</v>
      </c>
      <c r="C12" s="70">
        <f>SUM(C13:C13)</f>
        <v>565.70000000000005</v>
      </c>
      <c r="D12" s="79"/>
      <c r="E12" s="86">
        <f t="shared" ref="E12:AL12" si="7">SUM(E13:E13)</f>
        <v>0</v>
      </c>
      <c r="F12" s="42">
        <f t="shared" si="7"/>
        <v>0</v>
      </c>
      <c r="G12" s="42">
        <f t="shared" si="7"/>
        <v>0</v>
      </c>
      <c r="H12" s="42">
        <f t="shared" si="7"/>
        <v>0</v>
      </c>
      <c r="I12" s="42">
        <f t="shared" si="7"/>
        <v>0</v>
      </c>
      <c r="J12" s="55">
        <f t="shared" si="7"/>
        <v>0</v>
      </c>
      <c r="K12" s="55">
        <f t="shared" si="7"/>
        <v>0</v>
      </c>
      <c r="L12" s="55">
        <f t="shared" si="7"/>
        <v>0</v>
      </c>
      <c r="M12" s="27">
        <f t="shared" si="7"/>
        <v>565.70000000000005</v>
      </c>
      <c r="N12" s="55">
        <f t="shared" si="7"/>
        <v>0</v>
      </c>
      <c r="O12" s="55">
        <f t="shared" si="7"/>
        <v>0</v>
      </c>
      <c r="P12" s="27">
        <f t="shared" si="7"/>
        <v>251.34153000000001</v>
      </c>
      <c r="Q12" s="55">
        <f t="shared" si="7"/>
        <v>0</v>
      </c>
      <c r="R12" s="55">
        <f t="shared" si="7"/>
        <v>0</v>
      </c>
      <c r="S12" s="39">
        <f t="shared" si="7"/>
        <v>565.70000000000005</v>
      </c>
      <c r="T12" s="39">
        <f t="shared" si="7"/>
        <v>251.34153000000001</v>
      </c>
      <c r="U12" s="42">
        <f t="shared" si="7"/>
        <v>0</v>
      </c>
      <c r="V12" s="42">
        <f t="shared" si="7"/>
        <v>0</v>
      </c>
      <c r="W12" s="42">
        <f t="shared" si="7"/>
        <v>0</v>
      </c>
      <c r="X12" s="42">
        <f t="shared" si="7"/>
        <v>0</v>
      </c>
      <c r="Y12" s="42">
        <f t="shared" si="7"/>
        <v>0</v>
      </c>
      <c r="Z12" s="42">
        <f t="shared" si="7"/>
        <v>0</v>
      </c>
      <c r="AA12" s="42">
        <f t="shared" si="7"/>
        <v>0</v>
      </c>
      <c r="AB12" s="42">
        <f t="shared" si="7"/>
        <v>0</v>
      </c>
      <c r="AC12" s="42">
        <f t="shared" si="7"/>
        <v>0</v>
      </c>
      <c r="AD12" s="42">
        <f t="shared" si="7"/>
        <v>0</v>
      </c>
      <c r="AE12" s="42">
        <f t="shared" si="7"/>
        <v>0</v>
      </c>
      <c r="AF12" s="42">
        <f t="shared" si="7"/>
        <v>0</v>
      </c>
      <c r="AG12" s="42">
        <f t="shared" si="7"/>
        <v>0</v>
      </c>
      <c r="AH12" s="42">
        <f t="shared" si="7"/>
        <v>0</v>
      </c>
      <c r="AI12" s="42">
        <f t="shared" si="7"/>
        <v>0</v>
      </c>
      <c r="AJ12" s="42">
        <f t="shared" si="7"/>
        <v>0</v>
      </c>
      <c r="AK12" s="27">
        <f t="shared" si="7"/>
        <v>251.34153000000001</v>
      </c>
      <c r="AL12" s="27">
        <f t="shared" si="7"/>
        <v>314.35847000000001</v>
      </c>
      <c r="AM12" s="30">
        <f t="shared" si="1"/>
        <v>0.44430180307583522</v>
      </c>
      <c r="AN12" s="14">
        <f>SUM(AN13:AN13)</f>
        <v>0</v>
      </c>
      <c r="AO12" s="8"/>
      <c r="AP12" s="19"/>
      <c r="AQ12" s="68"/>
    </row>
    <row r="13" spans="1:43" ht="15">
      <c r="A13" s="12">
        <v>1</v>
      </c>
      <c r="B13" s="31" t="s">
        <v>32</v>
      </c>
      <c r="C13" s="71">
        <v>565.70000000000005</v>
      </c>
      <c r="D13" s="79"/>
      <c r="E13" s="87"/>
      <c r="F13" s="7"/>
      <c r="G13" s="88"/>
      <c r="H13" s="7"/>
      <c r="I13" s="88"/>
      <c r="J13" s="89"/>
      <c r="K13" s="35">
        <f>I13+G13+E13</f>
        <v>0</v>
      </c>
      <c r="L13" s="45">
        <f>F13+H13+J13</f>
        <v>0</v>
      </c>
      <c r="M13" s="33">
        <v>565.70000000000005</v>
      </c>
      <c r="N13" s="40"/>
      <c r="O13" s="33"/>
      <c r="P13" s="40">
        <v>251.34153000000001</v>
      </c>
      <c r="Q13" s="33"/>
      <c r="R13" s="40"/>
      <c r="S13" s="35">
        <f>M13+O13+Q13</f>
        <v>565.70000000000005</v>
      </c>
      <c r="T13" s="40">
        <f>N13+P13+R13</f>
        <v>251.34153000000001</v>
      </c>
      <c r="U13" s="32"/>
      <c r="V13" s="19"/>
      <c r="W13" s="32"/>
      <c r="X13" s="19"/>
      <c r="Y13" s="32"/>
      <c r="Z13" s="19"/>
      <c r="AA13" s="35">
        <f>U13+W13+Y13</f>
        <v>0</v>
      </c>
      <c r="AB13" s="19">
        <f>V13+X13+Z13</f>
        <v>0</v>
      </c>
      <c r="AC13" s="32"/>
      <c r="AD13" s="19"/>
      <c r="AE13" s="32"/>
      <c r="AF13" s="19"/>
      <c r="AG13" s="32"/>
      <c r="AH13" s="19"/>
      <c r="AI13" s="35">
        <f>AC13+AE13+AG13</f>
        <v>0</v>
      </c>
      <c r="AJ13" s="19">
        <f>AD13+AF13+AH13</f>
        <v>0</v>
      </c>
      <c r="AK13" s="40">
        <f>AJ13+AB13+T13+L13</f>
        <v>251.34153000000001</v>
      </c>
      <c r="AL13" s="36">
        <f>C13-AK13</f>
        <v>314.35847000000001</v>
      </c>
      <c r="AM13" s="37">
        <f t="shared" si="1"/>
        <v>0.44430180307583522</v>
      </c>
      <c r="AN13" s="8"/>
      <c r="AO13" s="8"/>
      <c r="AP13" s="19"/>
      <c r="AQ13" s="82" t="s">
        <v>33</v>
      </c>
    </row>
    <row r="14" spans="1:43" ht="15">
      <c r="A14" s="12"/>
      <c r="B14" s="41" t="s">
        <v>34</v>
      </c>
      <c r="C14" s="72">
        <f>SUM(C15:C15)</f>
        <v>0</v>
      </c>
      <c r="D14" s="79"/>
      <c r="E14" s="86">
        <f t="shared" ref="E14:AL14" si="8">SUM(E15:E15)</f>
        <v>0</v>
      </c>
      <c r="F14" s="42">
        <f t="shared" si="8"/>
        <v>0</v>
      </c>
      <c r="G14" s="42">
        <f t="shared" si="8"/>
        <v>0</v>
      </c>
      <c r="H14" s="42">
        <f t="shared" si="8"/>
        <v>0</v>
      </c>
      <c r="I14" s="42">
        <f t="shared" si="8"/>
        <v>0</v>
      </c>
      <c r="J14" s="42">
        <f t="shared" si="8"/>
        <v>0</v>
      </c>
      <c r="K14" s="42">
        <f t="shared" si="8"/>
        <v>0</v>
      </c>
      <c r="L14" s="42">
        <f t="shared" si="8"/>
        <v>0</v>
      </c>
      <c r="M14" s="42">
        <f t="shared" si="8"/>
        <v>0</v>
      </c>
      <c r="N14" s="42">
        <f t="shared" si="8"/>
        <v>0</v>
      </c>
      <c r="O14" s="42">
        <f t="shared" si="8"/>
        <v>0</v>
      </c>
      <c r="P14" s="42">
        <f t="shared" si="8"/>
        <v>0</v>
      </c>
      <c r="Q14" s="42">
        <f t="shared" si="8"/>
        <v>0</v>
      </c>
      <c r="R14" s="42">
        <f t="shared" si="8"/>
        <v>0</v>
      </c>
      <c r="S14" s="42">
        <f t="shared" si="8"/>
        <v>0</v>
      </c>
      <c r="T14" s="42">
        <f t="shared" si="8"/>
        <v>0</v>
      </c>
      <c r="U14" s="42">
        <f t="shared" si="8"/>
        <v>0</v>
      </c>
      <c r="V14" s="42">
        <f t="shared" si="8"/>
        <v>0</v>
      </c>
      <c r="W14" s="42">
        <f t="shared" si="8"/>
        <v>0</v>
      </c>
      <c r="X14" s="42">
        <f t="shared" si="8"/>
        <v>0</v>
      </c>
      <c r="Y14" s="42">
        <f t="shared" si="8"/>
        <v>0</v>
      </c>
      <c r="Z14" s="42">
        <f t="shared" si="8"/>
        <v>0</v>
      </c>
      <c r="AA14" s="42">
        <f t="shared" si="8"/>
        <v>0</v>
      </c>
      <c r="AB14" s="42">
        <f t="shared" si="8"/>
        <v>0</v>
      </c>
      <c r="AC14" s="42">
        <f t="shared" si="8"/>
        <v>0</v>
      </c>
      <c r="AD14" s="42">
        <f t="shared" si="8"/>
        <v>0</v>
      </c>
      <c r="AE14" s="42">
        <f t="shared" si="8"/>
        <v>0</v>
      </c>
      <c r="AF14" s="42">
        <f t="shared" si="8"/>
        <v>0</v>
      </c>
      <c r="AG14" s="42">
        <f t="shared" si="8"/>
        <v>0</v>
      </c>
      <c r="AH14" s="42">
        <f t="shared" si="8"/>
        <v>0</v>
      </c>
      <c r="AI14" s="42">
        <f t="shared" si="8"/>
        <v>0</v>
      </c>
      <c r="AJ14" s="42">
        <f t="shared" si="8"/>
        <v>0</v>
      </c>
      <c r="AK14" s="42">
        <f t="shared" si="8"/>
        <v>0</v>
      </c>
      <c r="AL14" s="42">
        <f t="shared" si="8"/>
        <v>0</v>
      </c>
      <c r="AM14" s="30" t="e">
        <f t="shared" si="1"/>
        <v>#DIV/0!</v>
      </c>
      <c r="AN14" s="14">
        <f>SUM(AN15:AN15)</f>
        <v>0</v>
      </c>
      <c r="AO14" s="8"/>
      <c r="AP14" s="19"/>
      <c r="AQ14" s="68"/>
    </row>
    <row r="15" spans="1:43" ht="11.25" customHeight="1">
      <c r="A15" s="12"/>
      <c r="B15" s="31"/>
      <c r="C15" s="73"/>
      <c r="D15" s="79"/>
      <c r="E15" s="87"/>
      <c r="F15" s="7"/>
      <c r="G15" s="88"/>
      <c r="H15" s="7"/>
      <c r="I15" s="88"/>
      <c r="J15" s="7"/>
      <c r="K15" s="35"/>
      <c r="L15" s="19"/>
      <c r="M15" s="32"/>
      <c r="N15" s="19"/>
      <c r="O15" s="32"/>
      <c r="P15" s="19"/>
      <c r="Q15" s="32"/>
      <c r="R15" s="19"/>
      <c r="S15" s="35">
        <f>M15+O15+Q15</f>
        <v>0</v>
      </c>
      <c r="T15" s="19"/>
      <c r="U15" s="32"/>
      <c r="V15" s="19"/>
      <c r="W15" s="32"/>
      <c r="X15" s="19"/>
      <c r="Y15" s="32"/>
      <c r="Z15" s="19"/>
      <c r="AA15" s="35"/>
      <c r="AB15" s="19"/>
      <c r="AC15" s="32"/>
      <c r="AD15" s="19"/>
      <c r="AE15" s="32"/>
      <c r="AF15" s="19"/>
      <c r="AG15" s="32"/>
      <c r="AH15" s="19"/>
      <c r="AI15" s="35"/>
      <c r="AJ15" s="19"/>
      <c r="AK15" s="19"/>
      <c r="AL15" s="43"/>
      <c r="AM15" s="37"/>
      <c r="AN15" s="8"/>
      <c r="AO15" s="8"/>
      <c r="AP15" s="19"/>
      <c r="AQ15" s="68"/>
    </row>
    <row r="16" spans="1:43" ht="17.25" customHeight="1">
      <c r="A16" s="12"/>
      <c r="B16" s="41" t="s">
        <v>35</v>
      </c>
      <c r="C16" s="72">
        <f>SUM(C17:C18)</f>
        <v>0</v>
      </c>
      <c r="D16" s="79"/>
      <c r="E16" s="86">
        <f t="shared" ref="E16:AL16" si="9">SUM(E17:E18)</f>
        <v>0</v>
      </c>
      <c r="F16" s="42">
        <f t="shared" si="9"/>
        <v>0</v>
      </c>
      <c r="G16" s="42">
        <f t="shared" si="9"/>
        <v>0</v>
      </c>
      <c r="H16" s="42">
        <f t="shared" si="9"/>
        <v>0</v>
      </c>
      <c r="I16" s="42">
        <f t="shared" si="9"/>
        <v>0</v>
      </c>
      <c r="J16" s="42">
        <f t="shared" si="9"/>
        <v>0</v>
      </c>
      <c r="K16" s="42">
        <f t="shared" si="9"/>
        <v>0</v>
      </c>
      <c r="L16" s="42">
        <f t="shared" si="9"/>
        <v>0</v>
      </c>
      <c r="M16" s="42">
        <f t="shared" si="9"/>
        <v>0</v>
      </c>
      <c r="N16" s="42">
        <f t="shared" si="9"/>
        <v>0</v>
      </c>
      <c r="O16" s="42">
        <f t="shared" si="9"/>
        <v>0</v>
      </c>
      <c r="P16" s="42">
        <f t="shared" si="9"/>
        <v>0</v>
      </c>
      <c r="Q16" s="42">
        <f t="shared" si="9"/>
        <v>0</v>
      </c>
      <c r="R16" s="42">
        <f t="shared" si="9"/>
        <v>0</v>
      </c>
      <c r="S16" s="42">
        <f t="shared" si="9"/>
        <v>0</v>
      </c>
      <c r="T16" s="42">
        <f t="shared" si="9"/>
        <v>0</v>
      </c>
      <c r="U16" s="42">
        <f t="shared" si="9"/>
        <v>0</v>
      </c>
      <c r="V16" s="42">
        <f t="shared" si="9"/>
        <v>0</v>
      </c>
      <c r="W16" s="42">
        <f t="shared" si="9"/>
        <v>0</v>
      </c>
      <c r="X16" s="42">
        <f t="shared" si="9"/>
        <v>0</v>
      </c>
      <c r="Y16" s="42">
        <f t="shared" si="9"/>
        <v>0</v>
      </c>
      <c r="Z16" s="42">
        <f t="shared" si="9"/>
        <v>0</v>
      </c>
      <c r="AA16" s="42">
        <f t="shared" si="9"/>
        <v>0</v>
      </c>
      <c r="AB16" s="42">
        <f t="shared" si="9"/>
        <v>0</v>
      </c>
      <c r="AC16" s="42">
        <f t="shared" si="9"/>
        <v>0</v>
      </c>
      <c r="AD16" s="42">
        <f t="shared" si="9"/>
        <v>0</v>
      </c>
      <c r="AE16" s="42">
        <f t="shared" si="9"/>
        <v>0</v>
      </c>
      <c r="AF16" s="42">
        <f t="shared" si="9"/>
        <v>0</v>
      </c>
      <c r="AG16" s="42">
        <f t="shared" si="9"/>
        <v>0</v>
      </c>
      <c r="AH16" s="42">
        <f t="shared" si="9"/>
        <v>0</v>
      </c>
      <c r="AI16" s="42">
        <f t="shared" si="9"/>
        <v>0</v>
      </c>
      <c r="AJ16" s="42">
        <f t="shared" si="9"/>
        <v>0</v>
      </c>
      <c r="AK16" s="42">
        <f t="shared" si="9"/>
        <v>0</v>
      </c>
      <c r="AL16" s="42">
        <f t="shared" si="9"/>
        <v>0</v>
      </c>
      <c r="AM16" s="30" t="e">
        <f>AK16/C16</f>
        <v>#DIV/0!</v>
      </c>
      <c r="AN16" s="8"/>
      <c r="AO16" s="8"/>
      <c r="AP16" s="19"/>
      <c r="AQ16" s="68"/>
    </row>
    <row r="17" spans="1:43" ht="15">
      <c r="A17" s="12"/>
      <c r="B17" s="31" t="s">
        <v>36</v>
      </c>
      <c r="C17" s="73"/>
      <c r="D17" s="79"/>
      <c r="E17" s="77"/>
      <c r="F17" s="19"/>
      <c r="G17" s="32"/>
      <c r="H17" s="19"/>
      <c r="I17" s="32"/>
      <c r="J17" s="19"/>
      <c r="K17" s="35">
        <f>I17+G17+E17</f>
        <v>0</v>
      </c>
      <c r="L17" s="19">
        <f>F17+H17+J17</f>
        <v>0</v>
      </c>
      <c r="M17" s="32"/>
      <c r="N17" s="19"/>
      <c r="O17" s="32"/>
      <c r="P17" s="19"/>
      <c r="Q17" s="32"/>
      <c r="R17" s="19"/>
      <c r="S17" s="35">
        <f>M17+O17+Q17</f>
        <v>0</v>
      </c>
      <c r="T17" s="19">
        <f>N17+P17+R17</f>
        <v>0</v>
      </c>
      <c r="U17" s="32"/>
      <c r="V17" s="19"/>
      <c r="W17" s="32"/>
      <c r="X17" s="19"/>
      <c r="Y17" s="32"/>
      <c r="Z17" s="19"/>
      <c r="AA17" s="35">
        <f>U17+W17+Y17</f>
        <v>0</v>
      </c>
      <c r="AB17" s="19">
        <f>V17+X17+Z17</f>
        <v>0</v>
      </c>
      <c r="AC17" s="32"/>
      <c r="AD17" s="19"/>
      <c r="AE17" s="32"/>
      <c r="AF17" s="19"/>
      <c r="AG17" s="32"/>
      <c r="AH17" s="19"/>
      <c r="AI17" s="35">
        <f>AC17+AE17+AG17</f>
        <v>0</v>
      </c>
      <c r="AJ17" s="19">
        <f>AD17+AF17+AH17</f>
        <v>0</v>
      </c>
      <c r="AK17" s="19">
        <f>AJ17+AB17+T17+L17</f>
        <v>0</v>
      </c>
      <c r="AL17" s="43">
        <f>C17-AK17</f>
        <v>0</v>
      </c>
      <c r="AM17" s="37" t="e">
        <f>AK17/C17</f>
        <v>#DIV/0!</v>
      </c>
      <c r="AN17" s="8"/>
      <c r="AO17" s="8"/>
      <c r="AP17" s="19"/>
      <c r="AQ17" s="68"/>
    </row>
    <row r="18" spans="1:43" ht="15">
      <c r="A18" s="12"/>
      <c r="B18" s="31"/>
      <c r="C18" s="73"/>
      <c r="D18" s="79"/>
      <c r="E18" s="77"/>
      <c r="F18" s="19"/>
      <c r="G18" s="32"/>
      <c r="H18" s="19"/>
      <c r="I18" s="32"/>
      <c r="J18" s="19"/>
      <c r="K18" s="35"/>
      <c r="L18" s="19"/>
      <c r="M18" s="32"/>
      <c r="N18" s="19"/>
      <c r="O18" s="32"/>
      <c r="P18" s="19"/>
      <c r="Q18" s="32"/>
      <c r="R18" s="19"/>
      <c r="S18" s="35"/>
      <c r="T18" s="19"/>
      <c r="U18" s="32"/>
      <c r="V18" s="19"/>
      <c r="W18" s="32"/>
      <c r="X18" s="19"/>
      <c r="Y18" s="32"/>
      <c r="Z18" s="19"/>
      <c r="AA18" s="35"/>
      <c r="AB18" s="19"/>
      <c r="AC18" s="32"/>
      <c r="AD18" s="19"/>
      <c r="AE18" s="32"/>
      <c r="AF18" s="19"/>
      <c r="AG18" s="32"/>
      <c r="AH18" s="19"/>
      <c r="AI18" s="35"/>
      <c r="AJ18" s="19"/>
      <c r="AK18" s="19"/>
      <c r="AL18" s="43"/>
      <c r="AM18" s="37"/>
      <c r="AN18" s="8"/>
      <c r="AO18" s="8"/>
      <c r="AP18" s="19"/>
      <c r="AQ18" s="68"/>
    </row>
    <row r="19" spans="1:43" ht="15">
      <c r="A19" s="12"/>
      <c r="B19" s="21" t="s">
        <v>37</v>
      </c>
      <c r="C19" s="74">
        <f>C20+C22+C29+C62</f>
        <v>18846.599999999999</v>
      </c>
      <c r="D19" s="79"/>
      <c r="E19" s="90">
        <f t="shared" ref="E19:L19" si="10">E20+E22+E29+E62</f>
        <v>0</v>
      </c>
      <c r="F19" s="57">
        <f t="shared" si="10"/>
        <v>0</v>
      </c>
      <c r="G19" s="57">
        <f t="shared" si="10"/>
        <v>0</v>
      </c>
      <c r="H19" s="54">
        <f t="shared" si="10"/>
        <v>0</v>
      </c>
      <c r="I19" s="57">
        <f t="shared" si="10"/>
        <v>0</v>
      </c>
      <c r="J19" s="22">
        <f t="shared" si="10"/>
        <v>48.706180000000003</v>
      </c>
      <c r="K19" s="22">
        <f t="shared" si="10"/>
        <v>0</v>
      </c>
      <c r="L19" s="24">
        <f t="shared" si="10"/>
        <v>837.61625000000004</v>
      </c>
      <c r="M19" s="84">
        <f t="shared" ref="M19:R19" si="11">M20+M22+M62</f>
        <v>0</v>
      </c>
      <c r="N19" s="85">
        <f t="shared" si="11"/>
        <v>0</v>
      </c>
      <c r="O19" s="84">
        <f t="shared" si="11"/>
        <v>0</v>
      </c>
      <c r="P19" s="84">
        <f t="shared" si="11"/>
        <v>0</v>
      </c>
      <c r="Q19" s="84">
        <f t="shared" si="11"/>
        <v>0</v>
      </c>
      <c r="R19" s="84">
        <f t="shared" si="11"/>
        <v>0</v>
      </c>
      <c r="S19" s="54">
        <f t="shared" ref="S19:AL19" si="12">S20+S22+S29+S62</f>
        <v>0</v>
      </c>
      <c r="T19" s="59">
        <f t="shared" si="12"/>
        <v>68.567239999999998</v>
      </c>
      <c r="U19" s="57">
        <f t="shared" si="12"/>
        <v>0</v>
      </c>
      <c r="V19" s="57">
        <f t="shared" si="12"/>
        <v>0</v>
      </c>
      <c r="W19" s="22">
        <f t="shared" si="12"/>
        <v>646.29999999999995</v>
      </c>
      <c r="X19" s="24">
        <f t="shared" si="12"/>
        <v>94.618020000000001</v>
      </c>
      <c r="Y19" s="22">
        <f t="shared" si="12"/>
        <v>9422.6</v>
      </c>
      <c r="Z19" s="24">
        <f t="shared" si="12"/>
        <v>1720.67551</v>
      </c>
      <c r="AA19" s="24">
        <f t="shared" si="12"/>
        <v>10068.9</v>
      </c>
      <c r="AB19" s="24">
        <f t="shared" si="12"/>
        <v>1815.2935299999999</v>
      </c>
      <c r="AC19" s="57">
        <f t="shared" si="12"/>
        <v>0</v>
      </c>
      <c r="AD19" s="24">
        <f t="shared" si="12"/>
        <v>3725.9234999999999</v>
      </c>
      <c r="AE19" s="24">
        <f t="shared" si="12"/>
        <v>642.29999999999995</v>
      </c>
      <c r="AF19" s="24">
        <f t="shared" si="12"/>
        <v>1598.77072</v>
      </c>
      <c r="AG19" s="22">
        <f t="shared" si="12"/>
        <v>8135.4</v>
      </c>
      <c r="AH19" s="59">
        <f t="shared" si="12"/>
        <v>4682.2089299999998</v>
      </c>
      <c r="AI19" s="24">
        <f t="shared" si="12"/>
        <v>8777.7000000000007</v>
      </c>
      <c r="AJ19" s="59">
        <f t="shared" si="12"/>
        <v>10006.90315</v>
      </c>
      <c r="AK19" s="24">
        <f t="shared" si="12"/>
        <v>12728.380169999999</v>
      </c>
      <c r="AL19" s="24">
        <f t="shared" si="12"/>
        <v>6118.2198300000009</v>
      </c>
      <c r="AM19" s="25">
        <f>AK19/C19</f>
        <v>0.67536744930120018</v>
      </c>
      <c r="AN19" s="23">
        <f>AN20+AN22+AN62</f>
        <v>0</v>
      </c>
      <c r="AO19" s="8"/>
      <c r="AP19" s="19"/>
      <c r="AQ19" s="68"/>
    </row>
    <row r="20" spans="1:43" ht="15">
      <c r="A20" s="12"/>
      <c r="B20" s="26" t="s">
        <v>29</v>
      </c>
      <c r="C20" s="72">
        <f>SUM(C21:C21)</f>
        <v>0</v>
      </c>
      <c r="D20" s="79"/>
      <c r="E20" s="86">
        <f t="shared" ref="E20:AL20" si="13">SUM(E21:E21)</f>
        <v>0</v>
      </c>
      <c r="F20" s="42">
        <f t="shared" si="13"/>
        <v>0</v>
      </c>
      <c r="G20" s="42">
        <f t="shared" si="13"/>
        <v>0</v>
      </c>
      <c r="H20" s="42">
        <f t="shared" si="13"/>
        <v>0</v>
      </c>
      <c r="I20" s="42">
        <f t="shared" si="13"/>
        <v>0</v>
      </c>
      <c r="J20" s="42">
        <f t="shared" si="13"/>
        <v>0</v>
      </c>
      <c r="K20" s="42">
        <f t="shared" si="13"/>
        <v>0</v>
      </c>
      <c r="L20" s="42">
        <f t="shared" si="13"/>
        <v>0</v>
      </c>
      <c r="M20" s="42">
        <f t="shared" si="13"/>
        <v>0</v>
      </c>
      <c r="N20" s="42">
        <f t="shared" si="13"/>
        <v>0</v>
      </c>
      <c r="O20" s="42">
        <f t="shared" si="13"/>
        <v>0</v>
      </c>
      <c r="P20" s="42">
        <f t="shared" si="13"/>
        <v>0</v>
      </c>
      <c r="Q20" s="42">
        <f t="shared" si="13"/>
        <v>0</v>
      </c>
      <c r="R20" s="42">
        <f t="shared" si="13"/>
        <v>0</v>
      </c>
      <c r="S20" s="42">
        <f t="shared" si="13"/>
        <v>0</v>
      </c>
      <c r="T20" s="42">
        <f t="shared" si="13"/>
        <v>0</v>
      </c>
      <c r="U20" s="42">
        <f t="shared" si="13"/>
        <v>0</v>
      </c>
      <c r="V20" s="42">
        <f t="shared" si="13"/>
        <v>0</v>
      </c>
      <c r="W20" s="42">
        <f t="shared" si="13"/>
        <v>0</v>
      </c>
      <c r="X20" s="42">
        <f t="shared" si="13"/>
        <v>0</v>
      </c>
      <c r="Y20" s="42">
        <f t="shared" si="13"/>
        <v>0</v>
      </c>
      <c r="Z20" s="42">
        <f t="shared" si="13"/>
        <v>0</v>
      </c>
      <c r="AA20" s="42">
        <f t="shared" si="13"/>
        <v>0</v>
      </c>
      <c r="AB20" s="42">
        <f t="shared" si="13"/>
        <v>0</v>
      </c>
      <c r="AC20" s="42">
        <f t="shared" si="13"/>
        <v>0</v>
      </c>
      <c r="AD20" s="42">
        <f t="shared" si="13"/>
        <v>0</v>
      </c>
      <c r="AE20" s="42">
        <f t="shared" si="13"/>
        <v>0</v>
      </c>
      <c r="AF20" s="42">
        <f t="shared" si="13"/>
        <v>0</v>
      </c>
      <c r="AG20" s="42">
        <f t="shared" si="13"/>
        <v>0</v>
      </c>
      <c r="AH20" s="42">
        <f>SUM(AH21:AH21)</f>
        <v>0</v>
      </c>
      <c r="AI20" s="42">
        <f t="shared" si="13"/>
        <v>0</v>
      </c>
      <c r="AJ20" s="42">
        <f t="shared" si="13"/>
        <v>0</v>
      </c>
      <c r="AK20" s="42">
        <f t="shared" si="13"/>
        <v>0</v>
      </c>
      <c r="AL20" s="42">
        <f t="shared" si="13"/>
        <v>0</v>
      </c>
      <c r="AM20" s="30" t="e">
        <f>AK20/C20</f>
        <v>#DIV/0!</v>
      </c>
      <c r="AN20" s="8"/>
      <c r="AO20" s="8"/>
      <c r="AP20" s="19"/>
      <c r="AQ20" s="68"/>
    </row>
    <row r="21" spans="1:43" ht="15">
      <c r="A21" s="12"/>
      <c r="B21" s="31"/>
      <c r="C21" s="73"/>
      <c r="D21" s="79"/>
      <c r="E21" s="77"/>
      <c r="F21" s="19"/>
      <c r="G21" s="32"/>
      <c r="H21" s="19"/>
      <c r="I21" s="32"/>
      <c r="J21" s="19"/>
      <c r="K21" s="35">
        <f>I21+G21+E21</f>
        <v>0</v>
      </c>
      <c r="L21" s="19">
        <f>F21+H21+J21</f>
        <v>0</v>
      </c>
      <c r="M21" s="32"/>
      <c r="N21" s="19"/>
      <c r="O21" s="32"/>
      <c r="P21" s="19"/>
      <c r="Q21" s="32"/>
      <c r="R21" s="19"/>
      <c r="S21" s="35">
        <f>M21+O21+Q21</f>
        <v>0</v>
      </c>
      <c r="T21" s="19">
        <f>N21+P21+R21</f>
        <v>0</v>
      </c>
      <c r="U21" s="32"/>
      <c r="V21" s="19"/>
      <c r="W21" s="32"/>
      <c r="X21" s="19"/>
      <c r="Y21" s="32"/>
      <c r="Z21" s="19"/>
      <c r="AA21" s="35">
        <f>U21+W21+Y21</f>
        <v>0</v>
      </c>
      <c r="AB21" s="19">
        <f>V21+X21+Z21</f>
        <v>0</v>
      </c>
      <c r="AC21" s="32"/>
      <c r="AD21" s="19"/>
      <c r="AE21" s="32"/>
      <c r="AF21" s="19"/>
      <c r="AG21" s="32"/>
      <c r="AH21" s="19"/>
      <c r="AI21" s="35">
        <f>AC21+AE21+AG21</f>
        <v>0</v>
      </c>
      <c r="AJ21" s="19">
        <f>AD21+AF21+AH21</f>
        <v>0</v>
      </c>
      <c r="AK21" s="19">
        <f>AJ21+AB21+T21+L21</f>
        <v>0</v>
      </c>
      <c r="AL21" s="43">
        <f>C21-AK21</f>
        <v>0</v>
      </c>
      <c r="AM21" s="37" t="e">
        <f>AK21/C21</f>
        <v>#DIV/0!</v>
      </c>
      <c r="AN21" s="8"/>
      <c r="AO21" s="8"/>
      <c r="AP21" s="19"/>
      <c r="AQ21" s="68"/>
    </row>
    <row r="22" spans="1:43" ht="15">
      <c r="A22" s="12"/>
      <c r="B22" s="26" t="s">
        <v>38</v>
      </c>
      <c r="C22" s="70">
        <f>SUM(C23:C28)</f>
        <v>2716.6</v>
      </c>
      <c r="D22" s="79"/>
      <c r="E22" s="86">
        <f t="shared" ref="E22:AL22" si="14">SUM(E23:E28)</f>
        <v>0</v>
      </c>
      <c r="F22" s="42">
        <f t="shared" si="14"/>
        <v>0</v>
      </c>
      <c r="G22" s="42">
        <f t="shared" si="14"/>
        <v>0</v>
      </c>
      <c r="H22" s="55">
        <f t="shared" si="14"/>
        <v>0</v>
      </c>
      <c r="I22" s="42">
        <f t="shared" si="14"/>
        <v>0</v>
      </c>
      <c r="J22" s="42">
        <f t="shared" si="14"/>
        <v>0</v>
      </c>
      <c r="K22" s="55">
        <f t="shared" si="14"/>
        <v>0</v>
      </c>
      <c r="L22" s="55">
        <f t="shared" si="14"/>
        <v>0</v>
      </c>
      <c r="M22" s="42">
        <f t="shared" si="14"/>
        <v>0</v>
      </c>
      <c r="N22" s="42">
        <f t="shared" si="14"/>
        <v>0</v>
      </c>
      <c r="O22" s="42">
        <f t="shared" si="14"/>
        <v>0</v>
      </c>
      <c r="P22" s="42">
        <f t="shared" si="14"/>
        <v>0</v>
      </c>
      <c r="Q22" s="42">
        <f t="shared" si="14"/>
        <v>0</v>
      </c>
      <c r="R22" s="42">
        <f t="shared" si="14"/>
        <v>0</v>
      </c>
      <c r="S22" s="55">
        <f t="shared" si="14"/>
        <v>0</v>
      </c>
      <c r="T22" s="55">
        <f t="shared" si="14"/>
        <v>0</v>
      </c>
      <c r="U22" s="42">
        <f t="shared" si="14"/>
        <v>0</v>
      </c>
      <c r="V22" s="42">
        <f t="shared" si="14"/>
        <v>0</v>
      </c>
      <c r="W22" s="14">
        <f t="shared" si="14"/>
        <v>646.29999999999995</v>
      </c>
      <c r="X22" s="42">
        <f t="shared" si="14"/>
        <v>0</v>
      </c>
      <c r="Y22" s="14">
        <f t="shared" si="14"/>
        <v>456.59999999999997</v>
      </c>
      <c r="Z22" s="27">
        <f t="shared" si="14"/>
        <v>1720.67551</v>
      </c>
      <c r="AA22" s="14">
        <f t="shared" si="14"/>
        <v>1102.8999999999999</v>
      </c>
      <c r="AB22" s="28">
        <f t="shared" si="14"/>
        <v>1720.67551</v>
      </c>
      <c r="AC22" s="42">
        <f t="shared" si="14"/>
        <v>0</v>
      </c>
      <c r="AD22" s="42">
        <f t="shared" si="14"/>
        <v>0</v>
      </c>
      <c r="AE22" s="27">
        <f t="shared" si="14"/>
        <v>642.29999999999995</v>
      </c>
      <c r="AF22" s="39">
        <f t="shared" si="14"/>
        <v>605.69322</v>
      </c>
      <c r="AG22" s="14">
        <f t="shared" si="14"/>
        <v>971.40000000000009</v>
      </c>
      <c r="AH22" s="64">
        <f>SUM(AH23:AH28)</f>
        <v>538.15763000000004</v>
      </c>
      <c r="AI22" s="27">
        <f t="shared" si="14"/>
        <v>1613.7</v>
      </c>
      <c r="AJ22" s="64">
        <f t="shared" si="14"/>
        <v>1143.85085</v>
      </c>
      <c r="AK22" s="27">
        <f t="shared" si="14"/>
        <v>2864.5263599999998</v>
      </c>
      <c r="AL22" s="27">
        <f t="shared" si="14"/>
        <v>-147.92636000000005</v>
      </c>
      <c r="AM22" s="30">
        <f t="shared" ref="AM22:AM46" si="15">AK22/C22</f>
        <v>1.0544527571228741</v>
      </c>
      <c r="AN22" s="14">
        <f>SUM(AN23:AN28)</f>
        <v>0</v>
      </c>
      <c r="AO22" s="8"/>
      <c r="AP22" s="19"/>
      <c r="AQ22" s="68"/>
    </row>
    <row r="23" spans="1:43" ht="25.5">
      <c r="A23" s="12">
        <v>1</v>
      </c>
      <c r="B23" s="44" t="s">
        <v>39</v>
      </c>
      <c r="C23" s="71">
        <v>448.6</v>
      </c>
      <c r="D23" s="80" t="s">
        <v>82</v>
      </c>
      <c r="E23" s="77"/>
      <c r="F23" s="19"/>
      <c r="G23" s="32"/>
      <c r="H23" s="19"/>
      <c r="I23" s="32"/>
      <c r="J23" s="19"/>
      <c r="K23" s="35">
        <f t="shared" ref="K23:K28" si="16">I23+G23+E23</f>
        <v>0</v>
      </c>
      <c r="L23" s="19">
        <f t="shared" ref="L23:L53" si="17">F23+H23+J23</f>
        <v>0</v>
      </c>
      <c r="M23" s="32"/>
      <c r="N23" s="19"/>
      <c r="O23" s="32"/>
      <c r="P23" s="19"/>
      <c r="Q23" s="32"/>
      <c r="R23" s="19"/>
      <c r="S23" s="35">
        <f t="shared" ref="S23:T28" si="18">M23+O23+Q23</f>
        <v>0</v>
      </c>
      <c r="T23" s="19">
        <f t="shared" si="18"/>
        <v>0</v>
      </c>
      <c r="U23" s="32"/>
      <c r="V23" s="19"/>
      <c r="W23" s="32"/>
      <c r="X23" s="19"/>
      <c r="Y23" s="32"/>
      <c r="Z23" s="19"/>
      <c r="AA23" s="35">
        <f t="shared" ref="AA23:AB41" si="19">U23+W23+Y23</f>
        <v>0</v>
      </c>
      <c r="AB23" s="19">
        <f t="shared" si="19"/>
        <v>0</v>
      </c>
      <c r="AC23" s="32"/>
      <c r="AD23" s="19"/>
      <c r="AE23" s="32">
        <f>C23</f>
        <v>448.6</v>
      </c>
      <c r="AF23" s="19"/>
      <c r="AG23" s="32"/>
      <c r="AH23" s="40">
        <v>538.15763000000004</v>
      </c>
      <c r="AI23" s="35">
        <f t="shared" ref="AI23:AJ28" si="20">AC23+AE23+AG23</f>
        <v>448.6</v>
      </c>
      <c r="AJ23" s="40">
        <f t="shared" si="20"/>
        <v>538.15763000000004</v>
      </c>
      <c r="AK23" s="40">
        <f t="shared" ref="AK23:AK28" si="21">AJ23+AB23+T23+L23</f>
        <v>538.15763000000004</v>
      </c>
      <c r="AL23" s="36">
        <f t="shared" ref="AL23:AL28" si="22">C23-AK23</f>
        <v>-89.557630000000017</v>
      </c>
      <c r="AM23" s="37">
        <f t="shared" si="15"/>
        <v>1.1996380517164511</v>
      </c>
      <c r="AN23" s="8"/>
      <c r="AO23" s="8"/>
      <c r="AP23" s="19"/>
      <c r="AQ23" s="83" t="s">
        <v>67</v>
      </c>
    </row>
    <row r="24" spans="1:43" ht="25.5">
      <c r="A24" s="12">
        <f>A23+1</f>
        <v>2</v>
      </c>
      <c r="B24" s="44" t="s">
        <v>40</v>
      </c>
      <c r="C24" s="71">
        <v>414.6</v>
      </c>
      <c r="D24" s="80" t="s">
        <v>82</v>
      </c>
      <c r="E24" s="77"/>
      <c r="F24" s="19"/>
      <c r="G24" s="32"/>
      <c r="H24" s="40"/>
      <c r="I24" s="32"/>
      <c r="J24" s="19"/>
      <c r="K24" s="35">
        <f t="shared" si="16"/>
        <v>0</v>
      </c>
      <c r="L24" s="45">
        <f t="shared" si="17"/>
        <v>0</v>
      </c>
      <c r="M24" s="32"/>
      <c r="N24" s="19"/>
      <c r="O24" s="32"/>
      <c r="P24" s="19"/>
      <c r="Q24" s="32"/>
      <c r="R24" s="19"/>
      <c r="S24" s="35">
        <f t="shared" si="18"/>
        <v>0</v>
      </c>
      <c r="T24" s="45">
        <f t="shared" si="18"/>
        <v>0</v>
      </c>
      <c r="U24" s="32"/>
      <c r="V24" s="19"/>
      <c r="W24" s="32"/>
      <c r="X24" s="19"/>
      <c r="Y24" s="32"/>
      <c r="Z24" s="40">
        <v>497.46440999999999</v>
      </c>
      <c r="AA24" s="35">
        <f t="shared" si="19"/>
        <v>0</v>
      </c>
      <c r="AB24" s="40">
        <f t="shared" si="19"/>
        <v>497.46440999999999</v>
      </c>
      <c r="AC24" s="32"/>
      <c r="AD24" s="19"/>
      <c r="AE24" s="32"/>
      <c r="AF24" s="19"/>
      <c r="AG24" s="32">
        <v>414.6</v>
      </c>
      <c r="AH24" s="19"/>
      <c r="AI24" s="35">
        <f t="shared" si="20"/>
        <v>414.6</v>
      </c>
      <c r="AJ24" s="19">
        <f t="shared" si="20"/>
        <v>0</v>
      </c>
      <c r="AK24" s="40">
        <f t="shared" si="21"/>
        <v>497.46440999999999</v>
      </c>
      <c r="AL24" s="36">
        <f t="shared" si="22"/>
        <v>-82.864409999999964</v>
      </c>
      <c r="AM24" s="37">
        <f t="shared" si="15"/>
        <v>1.1998659189580316</v>
      </c>
      <c r="AN24" s="8"/>
      <c r="AO24" s="8"/>
      <c r="AP24" s="19"/>
      <c r="AQ24" s="83" t="s">
        <v>67</v>
      </c>
    </row>
    <row r="25" spans="1:43" ht="25.5">
      <c r="A25" s="12">
        <f>A24+1</f>
        <v>3</v>
      </c>
      <c r="B25" s="44" t="s">
        <v>42</v>
      </c>
      <c r="C25" s="71">
        <v>504.8</v>
      </c>
      <c r="D25" s="80" t="s">
        <v>82</v>
      </c>
      <c r="E25" s="77"/>
      <c r="F25" s="19"/>
      <c r="G25" s="32"/>
      <c r="H25" s="19"/>
      <c r="I25" s="32"/>
      <c r="J25" s="19"/>
      <c r="K25" s="35">
        <f t="shared" si="16"/>
        <v>0</v>
      </c>
      <c r="L25" s="19">
        <f t="shared" si="17"/>
        <v>0</v>
      </c>
      <c r="M25" s="32"/>
      <c r="N25" s="19"/>
      <c r="O25" s="32"/>
      <c r="P25" s="19"/>
      <c r="Q25" s="32"/>
      <c r="R25" s="19"/>
      <c r="S25" s="35">
        <f t="shared" si="18"/>
        <v>0</v>
      </c>
      <c r="T25" s="45">
        <f t="shared" si="18"/>
        <v>0</v>
      </c>
      <c r="U25" s="32"/>
      <c r="V25" s="19"/>
      <c r="W25" s="32"/>
      <c r="X25" s="19"/>
      <c r="Y25" s="32"/>
      <c r="Z25" s="19"/>
      <c r="AA25" s="35">
        <f t="shared" si="19"/>
        <v>0</v>
      </c>
      <c r="AB25" s="19">
        <f t="shared" si="19"/>
        <v>0</v>
      </c>
      <c r="AC25" s="32"/>
      <c r="AD25" s="19"/>
      <c r="AE25" s="32"/>
      <c r="AF25" s="40">
        <v>605.69322</v>
      </c>
      <c r="AG25" s="32">
        <v>504.8</v>
      </c>
      <c r="AH25" s="19"/>
      <c r="AI25" s="35">
        <f t="shared" si="20"/>
        <v>504.8</v>
      </c>
      <c r="AJ25" s="40">
        <f t="shared" si="20"/>
        <v>605.69322</v>
      </c>
      <c r="AK25" s="40">
        <f t="shared" si="21"/>
        <v>605.69322</v>
      </c>
      <c r="AL25" s="36">
        <f t="shared" si="22"/>
        <v>-100.89321999999999</v>
      </c>
      <c r="AM25" s="37">
        <f t="shared" si="15"/>
        <v>1.1998677099841522</v>
      </c>
      <c r="AN25" s="8"/>
      <c r="AO25" s="8"/>
      <c r="AP25" s="19"/>
      <c r="AQ25" s="83" t="s">
        <v>67</v>
      </c>
    </row>
    <row r="26" spans="1:43" ht="25.5">
      <c r="A26" s="12">
        <f>A25+1</f>
        <v>4</v>
      </c>
      <c r="B26" s="44" t="s">
        <v>43</v>
      </c>
      <c r="C26" s="71">
        <v>646.29999999999995</v>
      </c>
      <c r="D26" s="80" t="s">
        <v>82</v>
      </c>
      <c r="E26" s="77"/>
      <c r="F26" s="19"/>
      <c r="G26" s="32"/>
      <c r="H26" s="19"/>
      <c r="I26" s="32"/>
      <c r="J26" s="19"/>
      <c r="K26" s="35">
        <f t="shared" si="16"/>
        <v>0</v>
      </c>
      <c r="L26" s="19">
        <f t="shared" si="17"/>
        <v>0</v>
      </c>
      <c r="M26" s="32"/>
      <c r="N26" s="19"/>
      <c r="O26" s="32"/>
      <c r="P26" s="19"/>
      <c r="Q26" s="32"/>
      <c r="R26" s="19"/>
      <c r="S26" s="35">
        <f t="shared" si="18"/>
        <v>0</v>
      </c>
      <c r="T26" s="19">
        <f t="shared" si="18"/>
        <v>0</v>
      </c>
      <c r="U26" s="32"/>
      <c r="V26" s="19"/>
      <c r="W26" s="32">
        <f>C26</f>
        <v>646.29999999999995</v>
      </c>
      <c r="X26" s="19"/>
      <c r="Y26" s="32"/>
      <c r="Z26" s="19">
        <v>657.1</v>
      </c>
      <c r="AA26" s="35">
        <f t="shared" si="19"/>
        <v>646.29999999999995</v>
      </c>
      <c r="AB26" s="19">
        <f t="shared" si="19"/>
        <v>657.1</v>
      </c>
      <c r="AC26" s="32"/>
      <c r="AD26" s="19"/>
      <c r="AE26" s="32"/>
      <c r="AF26" s="19"/>
      <c r="AG26" s="32"/>
      <c r="AH26" s="19"/>
      <c r="AI26" s="35">
        <f t="shared" si="20"/>
        <v>0</v>
      </c>
      <c r="AJ26" s="19">
        <f t="shared" si="20"/>
        <v>0</v>
      </c>
      <c r="AK26" s="19">
        <f t="shared" si="21"/>
        <v>657.1</v>
      </c>
      <c r="AL26" s="36">
        <f t="shared" si="22"/>
        <v>-10.800000000000068</v>
      </c>
      <c r="AM26" s="37">
        <f t="shared" si="15"/>
        <v>1.0167105059569861</v>
      </c>
      <c r="AN26" s="8"/>
      <c r="AO26" s="8"/>
      <c r="AP26" s="19"/>
      <c r="AQ26" s="83" t="s">
        <v>67</v>
      </c>
    </row>
    <row r="27" spans="1:43" ht="25.5">
      <c r="A27" s="12">
        <f>A26+1</f>
        <v>5</v>
      </c>
      <c r="B27" s="44" t="s">
        <v>41</v>
      </c>
      <c r="C27" s="71">
        <f>456.6+193.7</f>
        <v>650.29999999999995</v>
      </c>
      <c r="D27" s="80" t="s">
        <v>82</v>
      </c>
      <c r="E27" s="77"/>
      <c r="F27" s="19"/>
      <c r="G27" s="32"/>
      <c r="H27" s="19"/>
      <c r="I27" s="32"/>
      <c r="J27" s="19"/>
      <c r="K27" s="35">
        <f t="shared" si="16"/>
        <v>0</v>
      </c>
      <c r="L27" s="19">
        <f t="shared" si="17"/>
        <v>0</v>
      </c>
      <c r="M27" s="32"/>
      <c r="N27" s="19"/>
      <c r="O27" s="32"/>
      <c r="P27" s="19"/>
      <c r="Q27" s="32"/>
      <c r="R27" s="19"/>
      <c r="S27" s="35">
        <f t="shared" si="18"/>
        <v>0</v>
      </c>
      <c r="T27" s="19">
        <f t="shared" si="18"/>
        <v>0</v>
      </c>
      <c r="U27" s="32"/>
      <c r="V27" s="19"/>
      <c r="W27" s="32"/>
      <c r="X27" s="19"/>
      <c r="Y27" s="32">
        <f>C27-193.7</f>
        <v>456.59999999999997</v>
      </c>
      <c r="Z27" s="40">
        <v>566.11109999999996</v>
      </c>
      <c r="AA27" s="35">
        <f t="shared" si="19"/>
        <v>456.59999999999997</v>
      </c>
      <c r="AB27" s="40">
        <f t="shared" si="19"/>
        <v>566.11109999999996</v>
      </c>
      <c r="AC27" s="32"/>
      <c r="AD27" s="19"/>
      <c r="AE27" s="32">
        <v>193.7</v>
      </c>
      <c r="AF27" s="19"/>
      <c r="AG27" s="32"/>
      <c r="AH27" s="19"/>
      <c r="AI27" s="35">
        <f t="shared" si="20"/>
        <v>193.7</v>
      </c>
      <c r="AJ27" s="19">
        <f t="shared" si="20"/>
        <v>0</v>
      </c>
      <c r="AK27" s="40">
        <f t="shared" si="21"/>
        <v>566.11109999999996</v>
      </c>
      <c r="AL27" s="36">
        <f t="shared" si="22"/>
        <v>84.18889999999999</v>
      </c>
      <c r="AM27" s="37">
        <f t="shared" si="15"/>
        <v>0.87053836690758113</v>
      </c>
      <c r="AN27" s="8"/>
      <c r="AO27" s="8"/>
      <c r="AP27" s="19"/>
      <c r="AQ27" s="83" t="s">
        <v>67</v>
      </c>
    </row>
    <row r="28" spans="1:43" ht="15">
      <c r="A28" s="12">
        <f>A27+1</f>
        <v>6</v>
      </c>
      <c r="B28" s="44" t="s">
        <v>30</v>
      </c>
      <c r="C28" s="75">
        <v>52</v>
      </c>
      <c r="D28" s="79"/>
      <c r="E28" s="77"/>
      <c r="F28" s="19"/>
      <c r="G28" s="32"/>
      <c r="H28" s="19"/>
      <c r="I28" s="32"/>
      <c r="J28" s="19"/>
      <c r="K28" s="35">
        <f t="shared" si="16"/>
        <v>0</v>
      </c>
      <c r="L28" s="19">
        <f t="shared" si="17"/>
        <v>0</v>
      </c>
      <c r="M28" s="32"/>
      <c r="N28" s="19"/>
      <c r="O28" s="32"/>
      <c r="P28" s="19"/>
      <c r="Q28" s="32"/>
      <c r="R28" s="19"/>
      <c r="S28" s="35">
        <f t="shared" si="18"/>
        <v>0</v>
      </c>
      <c r="T28" s="19">
        <f t="shared" si="18"/>
        <v>0</v>
      </c>
      <c r="U28" s="32"/>
      <c r="V28" s="19"/>
      <c r="W28" s="32"/>
      <c r="X28" s="19"/>
      <c r="Y28" s="32"/>
      <c r="Z28" s="19"/>
      <c r="AA28" s="35">
        <f t="shared" si="19"/>
        <v>0</v>
      </c>
      <c r="AB28" s="19">
        <f t="shared" si="19"/>
        <v>0</v>
      </c>
      <c r="AC28" s="32"/>
      <c r="AD28" s="19"/>
      <c r="AE28" s="32"/>
      <c r="AF28" s="19"/>
      <c r="AG28" s="33">
        <f>C28</f>
        <v>52</v>
      </c>
      <c r="AH28" s="19"/>
      <c r="AI28" s="34">
        <f t="shared" si="20"/>
        <v>52</v>
      </c>
      <c r="AJ28" s="19">
        <f t="shared" si="20"/>
        <v>0</v>
      </c>
      <c r="AK28" s="19">
        <f t="shared" si="21"/>
        <v>0</v>
      </c>
      <c r="AL28" s="36">
        <f t="shared" si="22"/>
        <v>52</v>
      </c>
      <c r="AM28" s="37">
        <f t="shared" si="15"/>
        <v>0</v>
      </c>
      <c r="AN28" s="8"/>
      <c r="AO28" s="8"/>
      <c r="AP28" s="19"/>
      <c r="AQ28" s="68"/>
    </row>
    <row r="29" spans="1:43" ht="15">
      <c r="A29" s="12"/>
      <c r="B29" s="46" t="s">
        <v>44</v>
      </c>
      <c r="C29" s="76">
        <f>SUM(C30:C53)</f>
        <v>16130</v>
      </c>
      <c r="D29" s="79"/>
      <c r="E29" s="91">
        <f t="shared" ref="E29:Z29" si="23">SUM(E30:E46)</f>
        <v>0</v>
      </c>
      <c r="F29" s="60">
        <f t="shared" si="23"/>
        <v>0</v>
      </c>
      <c r="G29" s="60">
        <f t="shared" si="23"/>
        <v>0</v>
      </c>
      <c r="H29" s="60">
        <f t="shared" si="23"/>
        <v>0</v>
      </c>
      <c r="I29" s="60">
        <f t="shared" si="23"/>
        <v>0</v>
      </c>
      <c r="J29" s="47">
        <f t="shared" si="23"/>
        <v>48.706180000000003</v>
      </c>
      <c r="K29" s="60">
        <f>SUM(K30:K53)</f>
        <v>0</v>
      </c>
      <c r="L29" s="47">
        <f>SUM(L30:L53)</f>
        <v>837.61625000000004</v>
      </c>
      <c r="M29" s="60">
        <f t="shared" si="23"/>
        <v>0</v>
      </c>
      <c r="N29" s="60">
        <f t="shared" si="23"/>
        <v>0</v>
      </c>
      <c r="O29" s="60">
        <f t="shared" si="23"/>
        <v>0</v>
      </c>
      <c r="P29" s="60">
        <f t="shared" si="23"/>
        <v>0</v>
      </c>
      <c r="Q29" s="60">
        <f t="shared" si="23"/>
        <v>0</v>
      </c>
      <c r="R29" s="60">
        <f t="shared" si="23"/>
        <v>0</v>
      </c>
      <c r="S29" s="60">
        <f>SUM(S30:S53)</f>
        <v>0</v>
      </c>
      <c r="T29" s="47">
        <f>SUM(T30:T53)</f>
        <v>68.567239999999998</v>
      </c>
      <c r="U29" s="60">
        <f t="shared" si="23"/>
        <v>0</v>
      </c>
      <c r="V29" s="60">
        <f t="shared" si="23"/>
        <v>0</v>
      </c>
      <c r="W29" s="60">
        <f t="shared" si="23"/>
        <v>0</v>
      </c>
      <c r="X29" s="47">
        <f t="shared" si="23"/>
        <v>94.618020000000001</v>
      </c>
      <c r="Y29" s="47">
        <f t="shared" si="23"/>
        <v>8966</v>
      </c>
      <c r="Z29" s="60">
        <f t="shared" si="23"/>
        <v>0</v>
      </c>
      <c r="AA29" s="47">
        <f>SUM(AA30:AA53)</f>
        <v>8966</v>
      </c>
      <c r="AB29" s="47">
        <f>SUM(AB30:AB53)</f>
        <v>94.618020000000001</v>
      </c>
      <c r="AC29" s="60">
        <f t="shared" ref="AC29:AH29" si="24">SUM(AC30:AC61)</f>
        <v>0</v>
      </c>
      <c r="AD29" s="61">
        <f t="shared" si="24"/>
        <v>3725.9234999999999</v>
      </c>
      <c r="AE29" s="60">
        <f t="shared" si="24"/>
        <v>0</v>
      </c>
      <c r="AF29" s="61">
        <f t="shared" si="24"/>
        <v>993.07749999999999</v>
      </c>
      <c r="AG29" s="47">
        <f t="shared" si="24"/>
        <v>7164</v>
      </c>
      <c r="AH29" s="65">
        <f t="shared" si="24"/>
        <v>4144.0513000000001</v>
      </c>
      <c r="AI29" s="47">
        <f>SUM(AI30:AI53)</f>
        <v>7164</v>
      </c>
      <c r="AJ29" s="62">
        <f>SUM(AJ30:AJ61)</f>
        <v>8863.0522999999994</v>
      </c>
      <c r="AK29" s="47">
        <f>SUM(AK30:AK61)</f>
        <v>9863.8538099999987</v>
      </c>
      <c r="AL29" s="47">
        <f>SUM(AL30:AL61)</f>
        <v>6266.1461900000013</v>
      </c>
      <c r="AM29" s="30">
        <f t="shared" si="15"/>
        <v>0.61152224488530682</v>
      </c>
      <c r="AN29" s="8"/>
      <c r="AO29" s="8"/>
      <c r="AP29" s="19"/>
      <c r="AQ29" s="68"/>
    </row>
    <row r="30" spans="1:43" ht="30">
      <c r="A30" s="12">
        <v>1</v>
      </c>
      <c r="B30" s="48" t="s">
        <v>51</v>
      </c>
      <c r="C30" s="75">
        <v>217</v>
      </c>
      <c r="D30" s="79"/>
      <c r="E30" s="77"/>
      <c r="F30" s="19"/>
      <c r="G30" s="32"/>
      <c r="H30" s="19"/>
      <c r="I30" s="32"/>
      <c r="J30" s="19"/>
      <c r="K30" s="35"/>
      <c r="L30" s="19">
        <f t="shared" si="17"/>
        <v>0</v>
      </c>
      <c r="M30" s="32"/>
      <c r="N30" s="19"/>
      <c r="O30" s="32"/>
      <c r="P30" s="19"/>
      <c r="Q30" s="32"/>
      <c r="R30" s="19"/>
      <c r="S30" s="35"/>
      <c r="T30" s="19"/>
      <c r="U30" s="32"/>
      <c r="V30" s="19"/>
      <c r="W30" s="32"/>
      <c r="X30" s="19"/>
      <c r="Y30" s="32"/>
      <c r="Z30" s="19"/>
      <c r="AA30" s="35">
        <f t="shared" ref="AA30:AB47" si="25">U30+W30+Y30</f>
        <v>0</v>
      </c>
      <c r="AB30" s="19">
        <f t="shared" si="19"/>
        <v>0</v>
      </c>
      <c r="AC30" s="32"/>
      <c r="AD30" s="19"/>
      <c r="AE30" s="32"/>
      <c r="AF30" s="19"/>
      <c r="AG30" s="33">
        <f>C30</f>
        <v>217</v>
      </c>
      <c r="AH30" s="19"/>
      <c r="AI30" s="34">
        <f t="shared" ref="AI30:AJ43" si="26">AC30+AE30+AG30</f>
        <v>217</v>
      </c>
      <c r="AJ30" s="19"/>
      <c r="AK30" s="45">
        <f t="shared" ref="AK30:AK53" si="27">AJ30+AB30+T30+L30</f>
        <v>0</v>
      </c>
      <c r="AL30" s="36">
        <f t="shared" ref="AL30:AL46" si="28">C30-AK30</f>
        <v>217</v>
      </c>
      <c r="AM30" s="37">
        <f t="shared" si="15"/>
        <v>0</v>
      </c>
      <c r="AN30" s="8"/>
      <c r="AO30" s="8"/>
      <c r="AP30" s="19"/>
      <c r="AQ30" s="68"/>
    </row>
    <row r="31" spans="1:43" ht="30">
      <c r="A31" s="12">
        <f t="shared" ref="A31:A61" si="29">A30+1</f>
        <v>2</v>
      </c>
      <c r="B31" s="48" t="s">
        <v>52</v>
      </c>
      <c r="C31" s="75">
        <v>62</v>
      </c>
      <c r="D31" s="79"/>
      <c r="E31" s="77"/>
      <c r="F31" s="19"/>
      <c r="G31" s="32"/>
      <c r="H31" s="19"/>
      <c r="I31" s="32"/>
      <c r="J31" s="19"/>
      <c r="K31" s="35"/>
      <c r="L31" s="45">
        <f t="shared" si="17"/>
        <v>0</v>
      </c>
      <c r="M31" s="32"/>
      <c r="N31" s="19"/>
      <c r="O31" s="32"/>
      <c r="P31" s="19"/>
      <c r="Q31" s="32"/>
      <c r="R31" s="19"/>
      <c r="S31" s="35"/>
      <c r="T31" s="19"/>
      <c r="U31" s="32"/>
      <c r="V31" s="19"/>
      <c r="W31" s="32"/>
      <c r="X31" s="19"/>
      <c r="Y31" s="32"/>
      <c r="Z31" s="19"/>
      <c r="AA31" s="35">
        <f t="shared" si="25"/>
        <v>0</v>
      </c>
      <c r="AB31" s="19">
        <f t="shared" si="19"/>
        <v>0</v>
      </c>
      <c r="AC31" s="32"/>
      <c r="AD31" s="19"/>
      <c r="AE31" s="32"/>
      <c r="AF31" s="19"/>
      <c r="AG31" s="33">
        <f>C31</f>
        <v>62</v>
      </c>
      <c r="AH31" s="19"/>
      <c r="AI31" s="34">
        <f t="shared" si="26"/>
        <v>62</v>
      </c>
      <c r="AJ31" s="19"/>
      <c r="AK31" s="45">
        <f t="shared" si="27"/>
        <v>0</v>
      </c>
      <c r="AL31" s="36">
        <f t="shared" si="28"/>
        <v>62</v>
      </c>
      <c r="AM31" s="37">
        <f t="shared" si="15"/>
        <v>0</v>
      </c>
      <c r="AN31" s="8"/>
      <c r="AO31" s="8"/>
      <c r="AP31" s="19"/>
      <c r="AQ31" s="68"/>
    </row>
    <row r="32" spans="1:43" ht="30">
      <c r="A32" s="12">
        <f t="shared" si="29"/>
        <v>3</v>
      </c>
      <c r="B32" s="48" t="s">
        <v>45</v>
      </c>
      <c r="C32" s="75">
        <v>58</v>
      </c>
      <c r="D32" s="79"/>
      <c r="E32" s="77"/>
      <c r="F32" s="19"/>
      <c r="G32" s="32"/>
      <c r="H32" s="19"/>
      <c r="I32" s="32"/>
      <c r="J32" s="19"/>
      <c r="K32" s="35"/>
      <c r="L32" s="19">
        <f t="shared" si="17"/>
        <v>0</v>
      </c>
      <c r="M32" s="32"/>
      <c r="N32" s="19"/>
      <c r="O32" s="32"/>
      <c r="P32" s="19"/>
      <c r="Q32" s="32"/>
      <c r="R32" s="19"/>
      <c r="S32" s="35"/>
      <c r="T32" s="19"/>
      <c r="U32" s="32"/>
      <c r="V32" s="19"/>
      <c r="W32" s="32"/>
      <c r="X32" s="19"/>
      <c r="Y32" s="32"/>
      <c r="Z32" s="19"/>
      <c r="AA32" s="35">
        <f t="shared" si="25"/>
        <v>0</v>
      </c>
      <c r="AB32" s="19">
        <f t="shared" si="19"/>
        <v>0</v>
      </c>
      <c r="AC32" s="32"/>
      <c r="AD32" s="19"/>
      <c r="AE32" s="32"/>
      <c r="AF32" s="19"/>
      <c r="AG32" s="33">
        <f>C32</f>
        <v>58</v>
      </c>
      <c r="AH32" s="19"/>
      <c r="AI32" s="34">
        <f t="shared" si="26"/>
        <v>58</v>
      </c>
      <c r="AJ32" s="19"/>
      <c r="AK32" s="45">
        <f t="shared" si="27"/>
        <v>0</v>
      </c>
      <c r="AL32" s="36">
        <f t="shared" si="28"/>
        <v>58</v>
      </c>
      <c r="AM32" s="37">
        <f t="shared" si="15"/>
        <v>0</v>
      </c>
      <c r="AN32" s="8"/>
      <c r="AO32" s="8"/>
      <c r="AP32" s="19"/>
      <c r="AQ32" s="68"/>
    </row>
    <row r="33" spans="1:43" ht="45">
      <c r="A33" s="12">
        <f t="shared" si="29"/>
        <v>4</v>
      </c>
      <c r="B33" s="48" t="s">
        <v>53</v>
      </c>
      <c r="C33" s="75">
        <v>409</v>
      </c>
      <c r="D33" s="79"/>
      <c r="E33" s="77"/>
      <c r="F33" s="19"/>
      <c r="G33" s="32"/>
      <c r="H33" s="19"/>
      <c r="I33" s="32"/>
      <c r="J33" s="19"/>
      <c r="K33" s="35"/>
      <c r="L33" s="19">
        <f t="shared" si="17"/>
        <v>0</v>
      </c>
      <c r="M33" s="32"/>
      <c r="N33" s="19"/>
      <c r="O33" s="32"/>
      <c r="P33" s="19"/>
      <c r="Q33" s="32"/>
      <c r="R33" s="19"/>
      <c r="S33" s="35"/>
      <c r="T33" s="19"/>
      <c r="U33" s="32"/>
      <c r="V33" s="19"/>
      <c r="W33" s="32"/>
      <c r="X33" s="19"/>
      <c r="Y33" s="32"/>
      <c r="Z33" s="19"/>
      <c r="AA33" s="35">
        <f t="shared" si="25"/>
        <v>0</v>
      </c>
      <c r="AB33" s="19">
        <f t="shared" si="19"/>
        <v>0</v>
      </c>
      <c r="AC33" s="32"/>
      <c r="AD33" s="19"/>
      <c r="AE33" s="32"/>
      <c r="AF33" s="19"/>
      <c r="AG33" s="33">
        <f>C33</f>
        <v>409</v>
      </c>
      <c r="AH33" s="19"/>
      <c r="AI33" s="34">
        <f t="shared" si="26"/>
        <v>409</v>
      </c>
      <c r="AJ33" s="19"/>
      <c r="AK33" s="45">
        <f t="shared" si="27"/>
        <v>0</v>
      </c>
      <c r="AL33" s="36">
        <f t="shared" si="28"/>
        <v>409</v>
      </c>
      <c r="AM33" s="37">
        <f t="shared" si="15"/>
        <v>0</v>
      </c>
      <c r="AN33" s="8"/>
      <c r="AO33" s="8"/>
      <c r="AP33" s="19"/>
      <c r="AQ33" s="68"/>
    </row>
    <row r="34" spans="1:43" ht="30">
      <c r="A34" s="12">
        <f t="shared" si="29"/>
        <v>5</v>
      </c>
      <c r="B34" s="48" t="s">
        <v>55</v>
      </c>
      <c r="C34" s="75">
        <v>160</v>
      </c>
      <c r="D34" s="79"/>
      <c r="E34" s="77"/>
      <c r="F34" s="19"/>
      <c r="G34" s="32"/>
      <c r="H34" s="19"/>
      <c r="I34" s="32"/>
      <c r="J34" s="19"/>
      <c r="K34" s="35"/>
      <c r="L34" s="19">
        <f t="shared" si="17"/>
        <v>0</v>
      </c>
      <c r="M34" s="32"/>
      <c r="N34" s="19"/>
      <c r="O34" s="32"/>
      <c r="P34" s="19"/>
      <c r="Q34" s="32"/>
      <c r="R34" s="19"/>
      <c r="S34" s="35"/>
      <c r="T34" s="19"/>
      <c r="U34" s="32"/>
      <c r="V34" s="19"/>
      <c r="W34" s="32"/>
      <c r="X34" s="19"/>
      <c r="Y34" s="33">
        <f>C34</f>
        <v>160</v>
      </c>
      <c r="Z34" s="19"/>
      <c r="AA34" s="34">
        <f t="shared" si="25"/>
        <v>160</v>
      </c>
      <c r="AB34" s="19">
        <f t="shared" si="19"/>
        <v>0</v>
      </c>
      <c r="AC34" s="32"/>
      <c r="AD34" s="19"/>
      <c r="AE34" s="32"/>
      <c r="AF34" s="19"/>
      <c r="AG34" s="32"/>
      <c r="AH34" s="19"/>
      <c r="AI34" s="49">
        <f t="shared" si="26"/>
        <v>0</v>
      </c>
      <c r="AJ34" s="19"/>
      <c r="AK34" s="45">
        <f t="shared" si="27"/>
        <v>0</v>
      </c>
      <c r="AL34" s="36">
        <f t="shared" si="28"/>
        <v>160</v>
      </c>
      <c r="AM34" s="37">
        <f t="shared" si="15"/>
        <v>0</v>
      </c>
      <c r="AN34" s="8"/>
      <c r="AO34" s="8"/>
      <c r="AP34" s="19"/>
      <c r="AQ34" s="68"/>
    </row>
    <row r="35" spans="1:43" ht="30">
      <c r="A35" s="12">
        <f t="shared" si="29"/>
        <v>6</v>
      </c>
      <c r="B35" s="48" t="s">
        <v>54</v>
      </c>
      <c r="C35" s="75">
        <v>315</v>
      </c>
      <c r="D35" s="79"/>
      <c r="E35" s="77"/>
      <c r="F35" s="19"/>
      <c r="G35" s="32"/>
      <c r="H35" s="19"/>
      <c r="I35" s="32"/>
      <c r="J35" s="19"/>
      <c r="K35" s="35"/>
      <c r="L35" s="19">
        <f t="shared" si="17"/>
        <v>0</v>
      </c>
      <c r="M35" s="32"/>
      <c r="N35" s="19"/>
      <c r="O35" s="32"/>
      <c r="P35" s="19"/>
      <c r="Q35" s="32"/>
      <c r="R35" s="19"/>
      <c r="S35" s="35"/>
      <c r="T35" s="19"/>
      <c r="U35" s="32"/>
      <c r="V35" s="19"/>
      <c r="W35" s="32"/>
      <c r="X35" s="19"/>
      <c r="Y35" s="33">
        <f>C35</f>
        <v>315</v>
      </c>
      <c r="Z35" s="19"/>
      <c r="AA35" s="34">
        <f t="shared" si="25"/>
        <v>315</v>
      </c>
      <c r="AB35" s="19">
        <f t="shared" si="19"/>
        <v>0</v>
      </c>
      <c r="AC35" s="32"/>
      <c r="AD35" s="19"/>
      <c r="AE35" s="32"/>
      <c r="AF35" s="19"/>
      <c r="AG35" s="32"/>
      <c r="AH35" s="19"/>
      <c r="AI35" s="49">
        <f t="shared" si="26"/>
        <v>0</v>
      </c>
      <c r="AJ35" s="19"/>
      <c r="AK35" s="45">
        <f t="shared" si="27"/>
        <v>0</v>
      </c>
      <c r="AL35" s="36">
        <f t="shared" si="28"/>
        <v>315</v>
      </c>
      <c r="AM35" s="37">
        <f t="shared" si="15"/>
        <v>0</v>
      </c>
      <c r="AN35" s="8"/>
      <c r="AO35" s="8"/>
      <c r="AP35" s="19"/>
      <c r="AQ35" s="68"/>
    </row>
    <row r="36" spans="1:43" ht="45">
      <c r="A36" s="12">
        <f t="shared" si="29"/>
        <v>7</v>
      </c>
      <c r="B36" s="48" t="s">
        <v>56</v>
      </c>
      <c r="C36" s="75">
        <v>1907</v>
      </c>
      <c r="D36" s="79"/>
      <c r="E36" s="77"/>
      <c r="F36" s="19"/>
      <c r="G36" s="32"/>
      <c r="H36" s="19"/>
      <c r="I36" s="32"/>
      <c r="J36" s="19"/>
      <c r="K36" s="35"/>
      <c r="L36" s="19">
        <f t="shared" si="17"/>
        <v>0</v>
      </c>
      <c r="M36" s="32"/>
      <c r="N36" s="19"/>
      <c r="O36" s="32"/>
      <c r="P36" s="19"/>
      <c r="Q36" s="32"/>
      <c r="R36" s="19"/>
      <c r="S36" s="35"/>
      <c r="T36" s="19"/>
      <c r="U36" s="32"/>
      <c r="V36" s="19"/>
      <c r="W36" s="32"/>
      <c r="X36" s="19"/>
      <c r="Y36" s="33">
        <f>C36</f>
        <v>1907</v>
      </c>
      <c r="Z36" s="19"/>
      <c r="AA36" s="34">
        <f t="shared" si="25"/>
        <v>1907</v>
      </c>
      <c r="AB36" s="19">
        <f t="shared" si="19"/>
        <v>0</v>
      </c>
      <c r="AC36" s="32"/>
      <c r="AD36" s="19"/>
      <c r="AE36" s="32"/>
      <c r="AF36" s="19"/>
      <c r="AG36" s="32"/>
      <c r="AH36" s="19"/>
      <c r="AI36" s="49">
        <f t="shared" si="26"/>
        <v>0</v>
      </c>
      <c r="AJ36" s="19"/>
      <c r="AK36" s="45">
        <f t="shared" si="27"/>
        <v>0</v>
      </c>
      <c r="AL36" s="36">
        <f t="shared" si="28"/>
        <v>1907</v>
      </c>
      <c r="AM36" s="37">
        <f t="shared" si="15"/>
        <v>0</v>
      </c>
      <c r="AN36" s="8"/>
      <c r="AO36" s="8"/>
      <c r="AP36" s="19"/>
      <c r="AQ36" s="68"/>
    </row>
    <row r="37" spans="1:43" ht="45">
      <c r="A37" s="12">
        <f t="shared" si="29"/>
        <v>8</v>
      </c>
      <c r="B37" s="48" t="s">
        <v>57</v>
      </c>
      <c r="C37" s="75">
        <v>2232</v>
      </c>
      <c r="D37" s="79"/>
      <c r="E37" s="77"/>
      <c r="F37" s="19"/>
      <c r="G37" s="32"/>
      <c r="H37" s="19"/>
      <c r="I37" s="32"/>
      <c r="J37" s="19"/>
      <c r="K37" s="35"/>
      <c r="L37" s="19">
        <f t="shared" si="17"/>
        <v>0</v>
      </c>
      <c r="M37" s="32"/>
      <c r="N37" s="19"/>
      <c r="O37" s="32"/>
      <c r="P37" s="19"/>
      <c r="Q37" s="32"/>
      <c r="R37" s="19"/>
      <c r="S37" s="35"/>
      <c r="T37" s="19"/>
      <c r="U37" s="32"/>
      <c r="V37" s="19"/>
      <c r="W37" s="32"/>
      <c r="X37" s="19"/>
      <c r="Y37" s="33">
        <f>C37</f>
        <v>2232</v>
      </c>
      <c r="Z37" s="19"/>
      <c r="AA37" s="34">
        <f t="shared" si="25"/>
        <v>2232</v>
      </c>
      <c r="AB37" s="19">
        <f t="shared" si="19"/>
        <v>0</v>
      </c>
      <c r="AC37" s="32"/>
      <c r="AD37" s="19"/>
      <c r="AE37" s="32"/>
      <c r="AF37" s="19"/>
      <c r="AG37" s="32"/>
      <c r="AH37" s="19"/>
      <c r="AI37" s="49">
        <f t="shared" si="26"/>
        <v>0</v>
      </c>
      <c r="AJ37" s="19"/>
      <c r="AK37" s="45">
        <f t="shared" si="27"/>
        <v>0</v>
      </c>
      <c r="AL37" s="36">
        <f t="shared" si="28"/>
        <v>2232</v>
      </c>
      <c r="AM37" s="37">
        <f t="shared" si="15"/>
        <v>0</v>
      </c>
      <c r="AN37" s="8"/>
      <c r="AO37" s="8"/>
      <c r="AP37" s="19"/>
      <c r="AQ37" s="68"/>
    </row>
    <row r="38" spans="1:43" ht="45">
      <c r="A38" s="12">
        <f t="shared" si="29"/>
        <v>9</v>
      </c>
      <c r="B38" s="48" t="s">
        <v>46</v>
      </c>
      <c r="C38" s="75">
        <v>764</v>
      </c>
      <c r="D38" s="79"/>
      <c r="E38" s="77"/>
      <c r="F38" s="19"/>
      <c r="G38" s="32"/>
      <c r="H38" s="19"/>
      <c r="I38" s="32"/>
      <c r="J38" s="19"/>
      <c r="K38" s="35"/>
      <c r="L38" s="19">
        <f t="shared" si="17"/>
        <v>0</v>
      </c>
      <c r="M38" s="32"/>
      <c r="N38" s="19"/>
      <c r="O38" s="32"/>
      <c r="P38" s="19"/>
      <c r="Q38" s="32"/>
      <c r="R38" s="19"/>
      <c r="S38" s="35"/>
      <c r="T38" s="19"/>
      <c r="U38" s="32"/>
      <c r="V38" s="19"/>
      <c r="W38" s="32"/>
      <c r="X38" s="19"/>
      <c r="Y38" s="32"/>
      <c r="Z38" s="19"/>
      <c r="AA38" s="35">
        <f t="shared" si="25"/>
        <v>0</v>
      </c>
      <c r="AB38" s="19">
        <f t="shared" si="25"/>
        <v>0</v>
      </c>
      <c r="AC38" s="32"/>
      <c r="AD38" s="19"/>
      <c r="AE38" s="32"/>
      <c r="AF38" s="19"/>
      <c r="AG38" s="33">
        <f>C38</f>
        <v>764</v>
      </c>
      <c r="AH38" s="19"/>
      <c r="AI38" s="34">
        <f t="shared" si="26"/>
        <v>764</v>
      </c>
      <c r="AJ38" s="19"/>
      <c r="AK38" s="45">
        <f>AJ38+AB38+T38+L38</f>
        <v>0</v>
      </c>
      <c r="AL38" s="36">
        <f t="shared" si="28"/>
        <v>764</v>
      </c>
      <c r="AM38" s="37">
        <f t="shared" si="15"/>
        <v>0</v>
      </c>
      <c r="AN38" s="8"/>
      <c r="AO38" s="8"/>
      <c r="AP38" s="19"/>
      <c r="AQ38" s="68"/>
    </row>
    <row r="39" spans="1:43" ht="45">
      <c r="A39" s="12">
        <f t="shared" si="29"/>
        <v>10</v>
      </c>
      <c r="B39" s="48" t="s">
        <v>58</v>
      </c>
      <c r="C39" s="75">
        <v>1747</v>
      </c>
      <c r="D39" s="79"/>
      <c r="E39" s="77"/>
      <c r="F39" s="19"/>
      <c r="G39" s="32"/>
      <c r="H39" s="19"/>
      <c r="I39" s="32"/>
      <c r="J39" s="19"/>
      <c r="K39" s="35"/>
      <c r="L39" s="19">
        <f t="shared" si="17"/>
        <v>0</v>
      </c>
      <c r="M39" s="32"/>
      <c r="N39" s="19"/>
      <c r="O39" s="32"/>
      <c r="P39" s="19"/>
      <c r="Q39" s="32"/>
      <c r="R39" s="19"/>
      <c r="S39" s="35"/>
      <c r="T39" s="19"/>
      <c r="U39" s="32"/>
      <c r="V39" s="19"/>
      <c r="W39" s="32"/>
      <c r="X39" s="19"/>
      <c r="Y39" s="32"/>
      <c r="Z39" s="19"/>
      <c r="AA39" s="35">
        <f t="shared" si="25"/>
        <v>0</v>
      </c>
      <c r="AB39" s="19">
        <f t="shared" si="19"/>
        <v>0</v>
      </c>
      <c r="AC39" s="32"/>
      <c r="AD39" s="19"/>
      <c r="AE39" s="32"/>
      <c r="AF39" s="19"/>
      <c r="AG39" s="33">
        <f>C39</f>
        <v>1747</v>
      </c>
      <c r="AH39" s="19"/>
      <c r="AI39" s="34">
        <f t="shared" si="26"/>
        <v>1747</v>
      </c>
      <c r="AJ39" s="19"/>
      <c r="AK39" s="45">
        <f t="shared" si="27"/>
        <v>0</v>
      </c>
      <c r="AL39" s="36">
        <f t="shared" si="28"/>
        <v>1747</v>
      </c>
      <c r="AM39" s="37">
        <f t="shared" si="15"/>
        <v>0</v>
      </c>
      <c r="AN39" s="8"/>
      <c r="AO39" s="8"/>
      <c r="AP39" s="19"/>
      <c r="AQ39" s="68"/>
    </row>
    <row r="40" spans="1:43" ht="45">
      <c r="A40" s="12">
        <f t="shared" si="29"/>
        <v>11</v>
      </c>
      <c r="B40" s="48" t="s">
        <v>79</v>
      </c>
      <c r="C40" s="75">
        <v>2024</v>
      </c>
      <c r="D40" s="79"/>
      <c r="E40" s="77"/>
      <c r="F40" s="19"/>
      <c r="G40" s="32"/>
      <c r="H40" s="19"/>
      <c r="I40" s="32"/>
      <c r="J40" s="19"/>
      <c r="K40" s="35"/>
      <c r="L40" s="19">
        <f t="shared" si="17"/>
        <v>0</v>
      </c>
      <c r="M40" s="32"/>
      <c r="N40" s="19"/>
      <c r="O40" s="32"/>
      <c r="P40" s="19"/>
      <c r="Q40" s="32"/>
      <c r="R40" s="19"/>
      <c r="S40" s="35"/>
      <c r="T40" s="19"/>
      <c r="U40" s="32"/>
      <c r="V40" s="19"/>
      <c r="W40" s="32"/>
      <c r="X40" s="19"/>
      <c r="Y40" s="32"/>
      <c r="Z40" s="19"/>
      <c r="AA40" s="35">
        <f t="shared" si="25"/>
        <v>0</v>
      </c>
      <c r="AB40" s="19">
        <f t="shared" si="25"/>
        <v>0</v>
      </c>
      <c r="AC40" s="32"/>
      <c r="AD40" s="19"/>
      <c r="AE40" s="32"/>
      <c r="AF40" s="19"/>
      <c r="AG40" s="33">
        <f>C40</f>
        <v>2024</v>
      </c>
      <c r="AH40" s="40">
        <f>1102.36843+950.15838</f>
        <v>2052.5268099999998</v>
      </c>
      <c r="AI40" s="34">
        <f t="shared" si="26"/>
        <v>2024</v>
      </c>
      <c r="AJ40" s="40">
        <f t="shared" si="26"/>
        <v>2052.5268099999998</v>
      </c>
      <c r="AK40" s="40">
        <f>AJ40+AB40+T40+L40</f>
        <v>2052.5268099999998</v>
      </c>
      <c r="AL40" s="36">
        <f t="shared" si="28"/>
        <v>-28.526809999999841</v>
      </c>
      <c r="AM40" s="37">
        <f t="shared" si="15"/>
        <v>1.0140942737154151</v>
      </c>
      <c r="AN40" s="8"/>
      <c r="AO40" s="8"/>
      <c r="AP40" s="19"/>
      <c r="AQ40" s="82" t="s">
        <v>33</v>
      </c>
    </row>
    <row r="41" spans="1:43" ht="120">
      <c r="A41" s="12">
        <f t="shared" si="29"/>
        <v>12</v>
      </c>
      <c r="B41" s="48" t="s">
        <v>72</v>
      </c>
      <c r="C41" s="75">
        <v>2173</v>
      </c>
      <c r="D41" s="81" t="s">
        <v>83</v>
      </c>
      <c r="E41" s="77"/>
      <c r="F41" s="19"/>
      <c r="G41" s="32"/>
      <c r="H41" s="19"/>
      <c r="I41" s="32"/>
      <c r="J41" s="19"/>
      <c r="K41" s="35"/>
      <c r="L41" s="19">
        <f t="shared" si="17"/>
        <v>0</v>
      </c>
      <c r="M41" s="32"/>
      <c r="N41" s="19"/>
      <c r="O41" s="32"/>
      <c r="P41" s="19"/>
      <c r="Q41" s="32"/>
      <c r="R41" s="19"/>
      <c r="S41" s="35"/>
      <c r="T41" s="19"/>
      <c r="U41" s="32"/>
      <c r="V41" s="19"/>
      <c r="W41" s="32"/>
      <c r="X41" s="19"/>
      <c r="Y41" s="33">
        <f>C41</f>
        <v>2173</v>
      </c>
      <c r="Z41" s="19"/>
      <c r="AA41" s="34">
        <f t="shared" si="25"/>
        <v>2173</v>
      </c>
      <c r="AB41" s="19">
        <f t="shared" si="19"/>
        <v>0</v>
      </c>
      <c r="AC41" s="32"/>
      <c r="AD41" s="19"/>
      <c r="AE41" s="32"/>
      <c r="AF41" s="40">
        <f>349.51356+318.60113+324.96281</f>
        <v>993.07749999999999</v>
      </c>
      <c r="AG41" s="32"/>
      <c r="AH41" s="19"/>
      <c r="AI41" s="49">
        <f t="shared" si="26"/>
        <v>0</v>
      </c>
      <c r="AJ41" s="40">
        <f t="shared" si="26"/>
        <v>993.07749999999999</v>
      </c>
      <c r="AK41" s="40">
        <f t="shared" si="27"/>
        <v>993.07749999999999</v>
      </c>
      <c r="AL41" s="36">
        <f t="shared" si="28"/>
        <v>1179.9225000000001</v>
      </c>
      <c r="AM41" s="37">
        <f t="shared" si="15"/>
        <v>0.45700759318913942</v>
      </c>
      <c r="AN41" s="8"/>
      <c r="AO41" s="8"/>
      <c r="AP41" s="19"/>
      <c r="AQ41" s="83" t="s">
        <v>67</v>
      </c>
    </row>
    <row r="42" spans="1:43" ht="45">
      <c r="A42" s="12">
        <f t="shared" si="29"/>
        <v>13</v>
      </c>
      <c r="B42" s="48" t="s">
        <v>47</v>
      </c>
      <c r="C42" s="75">
        <v>1883</v>
      </c>
      <c r="D42" s="79"/>
      <c r="E42" s="77"/>
      <c r="F42" s="19"/>
      <c r="G42" s="32"/>
      <c r="H42" s="19"/>
      <c r="I42" s="32"/>
      <c r="J42" s="19"/>
      <c r="K42" s="35"/>
      <c r="L42" s="19">
        <f t="shared" si="17"/>
        <v>0</v>
      </c>
      <c r="M42" s="32"/>
      <c r="N42" s="19"/>
      <c r="O42" s="32"/>
      <c r="P42" s="19"/>
      <c r="Q42" s="32"/>
      <c r="R42" s="19"/>
      <c r="S42" s="35"/>
      <c r="T42" s="19"/>
      <c r="U42" s="32"/>
      <c r="V42" s="19"/>
      <c r="W42" s="32"/>
      <c r="X42" s="19"/>
      <c r="Y42" s="32"/>
      <c r="Z42" s="19"/>
      <c r="AA42" s="35">
        <f t="shared" si="25"/>
        <v>0</v>
      </c>
      <c r="AB42" s="19">
        <f t="shared" si="25"/>
        <v>0</v>
      </c>
      <c r="AC42" s="32"/>
      <c r="AD42" s="19"/>
      <c r="AE42" s="32"/>
      <c r="AF42" s="19"/>
      <c r="AG42" s="33">
        <f>C42</f>
        <v>1883</v>
      </c>
      <c r="AH42" s="19"/>
      <c r="AI42" s="34">
        <f t="shared" si="26"/>
        <v>1883</v>
      </c>
      <c r="AJ42" s="19"/>
      <c r="AK42" s="45">
        <f t="shared" si="27"/>
        <v>0</v>
      </c>
      <c r="AL42" s="36">
        <f t="shared" si="28"/>
        <v>1883</v>
      </c>
      <c r="AM42" s="37">
        <f t="shared" si="15"/>
        <v>0</v>
      </c>
      <c r="AN42" s="8"/>
      <c r="AO42" s="8"/>
      <c r="AP42" s="19"/>
      <c r="AQ42" s="68"/>
    </row>
    <row r="43" spans="1:43" ht="45">
      <c r="A43" s="12">
        <f t="shared" si="29"/>
        <v>14</v>
      </c>
      <c r="B43" s="48" t="s">
        <v>59</v>
      </c>
      <c r="C43" s="75">
        <v>2179</v>
      </c>
      <c r="D43" s="79"/>
      <c r="E43" s="77"/>
      <c r="F43" s="19"/>
      <c r="G43" s="32"/>
      <c r="H43" s="19"/>
      <c r="I43" s="32"/>
      <c r="J43" s="19"/>
      <c r="K43" s="35"/>
      <c r="L43" s="19">
        <f t="shared" si="17"/>
        <v>0</v>
      </c>
      <c r="M43" s="32"/>
      <c r="N43" s="19"/>
      <c r="O43" s="32"/>
      <c r="P43" s="19"/>
      <c r="Q43" s="32"/>
      <c r="R43" s="19"/>
      <c r="S43" s="35"/>
      <c r="T43" s="19"/>
      <c r="U43" s="32"/>
      <c r="V43" s="19"/>
      <c r="W43" s="32"/>
      <c r="X43" s="19"/>
      <c r="Y43" s="33">
        <f>C43</f>
        <v>2179</v>
      </c>
      <c r="Z43" s="19"/>
      <c r="AA43" s="34">
        <f t="shared" si="25"/>
        <v>2179</v>
      </c>
      <c r="AB43" s="19">
        <f t="shared" si="25"/>
        <v>0</v>
      </c>
      <c r="AC43" s="32"/>
      <c r="AD43" s="19"/>
      <c r="AE43" s="32"/>
      <c r="AF43" s="19"/>
      <c r="AG43" s="32"/>
      <c r="AH43" s="40"/>
      <c r="AI43" s="49">
        <f t="shared" si="26"/>
        <v>0</v>
      </c>
      <c r="AJ43" s="40">
        <f t="shared" si="26"/>
        <v>0</v>
      </c>
      <c r="AK43" s="40">
        <f t="shared" si="27"/>
        <v>0</v>
      </c>
      <c r="AL43" s="36">
        <f t="shared" si="28"/>
        <v>2179</v>
      </c>
      <c r="AM43" s="37">
        <f t="shared" si="15"/>
        <v>0</v>
      </c>
      <c r="AN43" s="8"/>
      <c r="AO43" s="8"/>
      <c r="AP43" s="19"/>
      <c r="AQ43" s="68" t="s">
        <v>68</v>
      </c>
    </row>
    <row r="44" spans="1:43" ht="30">
      <c r="A44" s="12">
        <f t="shared" si="29"/>
        <v>15</v>
      </c>
      <c r="B44" s="48" t="s">
        <v>48</v>
      </c>
      <c r="C44" s="75"/>
      <c r="D44" s="79"/>
      <c r="E44" s="77"/>
      <c r="F44" s="19"/>
      <c r="G44" s="32"/>
      <c r="H44" s="19"/>
      <c r="I44" s="32"/>
      <c r="J44" s="40">
        <v>24.376899999999999</v>
      </c>
      <c r="K44" s="35"/>
      <c r="L44" s="40">
        <f t="shared" si="17"/>
        <v>24.376899999999999</v>
      </c>
      <c r="M44" s="32"/>
      <c r="N44" s="19"/>
      <c r="O44" s="32"/>
      <c r="P44" s="40"/>
      <c r="Q44" s="32"/>
      <c r="R44" s="19"/>
      <c r="S44" s="35">
        <f t="shared" ref="S44:T53" si="30">M44+O44+Q44</f>
        <v>0</v>
      </c>
      <c r="T44" s="45">
        <f t="shared" si="30"/>
        <v>0</v>
      </c>
      <c r="U44" s="32"/>
      <c r="V44" s="19"/>
      <c r="W44" s="32"/>
      <c r="X44" s="19"/>
      <c r="Y44" s="32"/>
      <c r="Z44" s="19"/>
      <c r="AA44" s="35">
        <f t="shared" si="25"/>
        <v>0</v>
      </c>
      <c r="AB44" s="19">
        <f t="shared" si="25"/>
        <v>0</v>
      </c>
      <c r="AC44" s="32"/>
      <c r="AD44" s="19"/>
      <c r="AE44" s="32"/>
      <c r="AF44" s="19"/>
      <c r="AG44" s="32"/>
      <c r="AH44" s="19"/>
      <c r="AI44" s="50"/>
      <c r="AJ44" s="19"/>
      <c r="AK44" s="40">
        <f t="shared" si="27"/>
        <v>24.376899999999999</v>
      </c>
      <c r="AL44" s="36">
        <f t="shared" si="28"/>
        <v>-24.376899999999999</v>
      </c>
      <c r="AM44" s="37" t="e">
        <f t="shared" si="15"/>
        <v>#DIV/0!</v>
      </c>
      <c r="AN44" s="8"/>
      <c r="AO44" s="8"/>
      <c r="AP44" s="19"/>
      <c r="AQ44" s="82" t="s">
        <v>33</v>
      </c>
    </row>
    <row r="45" spans="1:43" ht="30">
      <c r="A45" s="12">
        <f t="shared" si="29"/>
        <v>16</v>
      </c>
      <c r="B45" s="48" t="s">
        <v>50</v>
      </c>
      <c r="C45" s="75"/>
      <c r="D45" s="79"/>
      <c r="E45" s="77"/>
      <c r="F45" s="19"/>
      <c r="G45" s="32"/>
      <c r="H45" s="19"/>
      <c r="I45" s="32"/>
      <c r="J45" s="40">
        <v>24.329280000000001</v>
      </c>
      <c r="K45" s="35"/>
      <c r="L45" s="40">
        <f t="shared" si="17"/>
        <v>24.329280000000001</v>
      </c>
      <c r="M45" s="32"/>
      <c r="N45" s="19"/>
      <c r="O45" s="32"/>
      <c r="P45" s="40"/>
      <c r="Q45" s="32"/>
      <c r="R45" s="19"/>
      <c r="S45" s="35">
        <f t="shared" si="30"/>
        <v>0</v>
      </c>
      <c r="T45" s="45">
        <f t="shared" si="30"/>
        <v>0</v>
      </c>
      <c r="U45" s="32"/>
      <c r="V45" s="19"/>
      <c r="W45" s="32"/>
      <c r="X45" s="19"/>
      <c r="Y45" s="32"/>
      <c r="Z45" s="19"/>
      <c r="AA45" s="35">
        <f t="shared" si="25"/>
        <v>0</v>
      </c>
      <c r="AB45" s="19">
        <f t="shared" si="25"/>
        <v>0</v>
      </c>
      <c r="AC45" s="32"/>
      <c r="AD45" s="19"/>
      <c r="AE45" s="32"/>
      <c r="AF45" s="19"/>
      <c r="AG45" s="32"/>
      <c r="AH45" s="19"/>
      <c r="AI45" s="50"/>
      <c r="AJ45" s="19"/>
      <c r="AK45" s="40">
        <f t="shared" si="27"/>
        <v>24.329280000000001</v>
      </c>
      <c r="AL45" s="36">
        <f t="shared" si="28"/>
        <v>-24.329280000000001</v>
      </c>
      <c r="AM45" s="37" t="e">
        <f t="shared" si="15"/>
        <v>#DIV/0!</v>
      </c>
      <c r="AN45" s="8"/>
      <c r="AO45" s="8"/>
      <c r="AP45" s="19"/>
      <c r="AQ45" s="82" t="s">
        <v>33</v>
      </c>
    </row>
    <row r="46" spans="1:43" ht="30">
      <c r="A46" s="12">
        <f t="shared" si="29"/>
        <v>17</v>
      </c>
      <c r="B46" s="48" t="s">
        <v>49</v>
      </c>
      <c r="C46" s="75"/>
      <c r="D46" s="79"/>
      <c r="E46" s="77"/>
      <c r="F46" s="19"/>
      <c r="G46" s="32"/>
      <c r="H46" s="19"/>
      <c r="I46" s="32"/>
      <c r="J46" s="19"/>
      <c r="K46" s="35"/>
      <c r="L46" s="19">
        <f t="shared" si="17"/>
        <v>0</v>
      </c>
      <c r="M46" s="32"/>
      <c r="N46" s="19"/>
      <c r="O46" s="32"/>
      <c r="P46" s="19"/>
      <c r="Q46" s="32"/>
      <c r="R46" s="19"/>
      <c r="S46" s="35">
        <f t="shared" si="30"/>
        <v>0</v>
      </c>
      <c r="T46" s="19">
        <f t="shared" si="30"/>
        <v>0</v>
      </c>
      <c r="U46" s="32"/>
      <c r="V46" s="19"/>
      <c r="W46" s="32"/>
      <c r="X46" s="40">
        <v>94.618020000000001</v>
      </c>
      <c r="Y46" s="32"/>
      <c r="Z46" s="19"/>
      <c r="AA46" s="35">
        <f t="shared" si="25"/>
        <v>0</v>
      </c>
      <c r="AB46" s="40">
        <f t="shared" si="25"/>
        <v>94.618020000000001</v>
      </c>
      <c r="AC46" s="32"/>
      <c r="AD46" s="19"/>
      <c r="AE46" s="32"/>
      <c r="AF46" s="19"/>
      <c r="AG46" s="32"/>
      <c r="AH46" s="19"/>
      <c r="AI46" s="50"/>
      <c r="AJ46" s="19"/>
      <c r="AK46" s="36">
        <f t="shared" si="27"/>
        <v>94.618020000000001</v>
      </c>
      <c r="AL46" s="36">
        <f t="shared" si="28"/>
        <v>-94.618020000000001</v>
      </c>
      <c r="AM46" s="37" t="e">
        <f t="shared" si="15"/>
        <v>#DIV/0!</v>
      </c>
      <c r="AN46" s="8"/>
      <c r="AO46" s="8"/>
      <c r="AP46" s="19"/>
      <c r="AQ46" s="82" t="s">
        <v>33</v>
      </c>
    </row>
    <row r="47" spans="1:43" ht="30">
      <c r="A47" s="12">
        <f t="shared" si="29"/>
        <v>18</v>
      </c>
      <c r="B47" s="48" t="s">
        <v>73</v>
      </c>
      <c r="C47" s="75"/>
      <c r="D47" s="79"/>
      <c r="E47" s="77"/>
      <c r="F47" s="19"/>
      <c r="G47" s="32"/>
      <c r="H47" s="19"/>
      <c r="I47" s="32"/>
      <c r="J47" s="40">
        <v>305.10536000000002</v>
      </c>
      <c r="K47" s="35"/>
      <c r="L47" s="40">
        <f t="shared" si="17"/>
        <v>305.10536000000002</v>
      </c>
      <c r="M47" s="32"/>
      <c r="N47" s="19"/>
      <c r="O47" s="32"/>
      <c r="P47" s="19"/>
      <c r="Q47" s="32"/>
      <c r="R47" s="19"/>
      <c r="S47" s="35"/>
      <c r="T47" s="19">
        <f t="shared" si="30"/>
        <v>0</v>
      </c>
      <c r="U47" s="32"/>
      <c r="V47" s="19"/>
      <c r="W47" s="32"/>
      <c r="X47" s="40"/>
      <c r="Y47" s="32"/>
      <c r="Z47" s="19"/>
      <c r="AA47" s="35"/>
      <c r="AB47" s="40">
        <f t="shared" si="25"/>
        <v>0</v>
      </c>
      <c r="AC47" s="32"/>
      <c r="AD47" s="19"/>
      <c r="AE47" s="32"/>
      <c r="AF47" s="19"/>
      <c r="AG47" s="32"/>
      <c r="AH47" s="19"/>
      <c r="AI47" s="50"/>
      <c r="AJ47" s="19"/>
      <c r="AK47" s="36">
        <f t="shared" si="27"/>
        <v>305.10536000000002</v>
      </c>
      <c r="AL47" s="36">
        <f t="shared" ref="AL47:AL53" si="31">C47-AK47</f>
        <v>-305.10536000000002</v>
      </c>
      <c r="AM47" s="37" t="e">
        <f t="shared" ref="AM47:AM53" si="32">AK47/C47</f>
        <v>#DIV/0!</v>
      </c>
      <c r="AN47" s="8"/>
      <c r="AO47" s="8"/>
      <c r="AP47" s="19"/>
      <c r="AQ47" s="82" t="s">
        <v>33</v>
      </c>
    </row>
    <row r="48" spans="1:43" ht="30">
      <c r="A48" s="12">
        <f t="shared" si="29"/>
        <v>19</v>
      </c>
      <c r="B48" s="48" t="s">
        <v>74</v>
      </c>
      <c r="C48" s="75"/>
      <c r="D48" s="79"/>
      <c r="E48" s="77"/>
      <c r="F48" s="19"/>
      <c r="G48" s="32"/>
      <c r="H48" s="19"/>
      <c r="I48" s="32"/>
      <c r="J48" s="40">
        <v>185.21814000000001</v>
      </c>
      <c r="K48" s="35"/>
      <c r="L48" s="40">
        <f t="shared" si="17"/>
        <v>185.21814000000001</v>
      </c>
      <c r="M48" s="32"/>
      <c r="N48" s="19"/>
      <c r="O48" s="32"/>
      <c r="P48" s="19"/>
      <c r="Q48" s="32"/>
      <c r="R48" s="19"/>
      <c r="S48" s="35"/>
      <c r="T48" s="19">
        <f t="shared" si="30"/>
        <v>0</v>
      </c>
      <c r="U48" s="32"/>
      <c r="V48" s="19"/>
      <c r="W48" s="32"/>
      <c r="X48" s="40"/>
      <c r="Y48" s="32"/>
      <c r="Z48" s="19"/>
      <c r="AA48" s="35"/>
      <c r="AB48" s="40">
        <f t="shared" ref="AB48:AB53" si="33">V48+X48+Z48</f>
        <v>0</v>
      </c>
      <c r="AC48" s="32"/>
      <c r="AD48" s="19"/>
      <c r="AE48" s="32"/>
      <c r="AF48" s="19"/>
      <c r="AG48" s="32"/>
      <c r="AH48" s="19"/>
      <c r="AI48" s="50"/>
      <c r="AJ48" s="19"/>
      <c r="AK48" s="36">
        <f t="shared" si="27"/>
        <v>185.21814000000001</v>
      </c>
      <c r="AL48" s="36">
        <f t="shared" si="31"/>
        <v>-185.21814000000001</v>
      </c>
      <c r="AM48" s="37" t="e">
        <f t="shared" si="32"/>
        <v>#DIV/0!</v>
      </c>
      <c r="AN48" s="8"/>
      <c r="AO48" s="8"/>
      <c r="AP48" s="19"/>
      <c r="AQ48" s="82" t="s">
        <v>33</v>
      </c>
    </row>
    <row r="49" spans="1:43" ht="30">
      <c r="A49" s="12">
        <f t="shared" si="29"/>
        <v>20</v>
      </c>
      <c r="B49" s="48" t="s">
        <v>75</v>
      </c>
      <c r="C49" s="75"/>
      <c r="D49" s="79"/>
      <c r="E49" s="77"/>
      <c r="F49" s="19"/>
      <c r="G49" s="32"/>
      <c r="H49" s="19"/>
      <c r="I49" s="32"/>
      <c r="J49" s="40">
        <v>185.21814000000001</v>
      </c>
      <c r="K49" s="35"/>
      <c r="L49" s="40">
        <f t="shared" si="17"/>
        <v>185.21814000000001</v>
      </c>
      <c r="M49" s="32"/>
      <c r="N49" s="19"/>
      <c r="O49" s="32"/>
      <c r="P49" s="19"/>
      <c r="Q49" s="32"/>
      <c r="R49" s="19"/>
      <c r="S49" s="35"/>
      <c r="T49" s="19">
        <f t="shared" si="30"/>
        <v>0</v>
      </c>
      <c r="U49" s="32"/>
      <c r="V49" s="19"/>
      <c r="W49" s="32"/>
      <c r="X49" s="40"/>
      <c r="Y49" s="32"/>
      <c r="Z49" s="19"/>
      <c r="AA49" s="35"/>
      <c r="AB49" s="40">
        <f t="shared" si="33"/>
        <v>0</v>
      </c>
      <c r="AC49" s="32"/>
      <c r="AD49" s="19"/>
      <c r="AE49" s="32"/>
      <c r="AF49" s="19"/>
      <c r="AG49" s="32"/>
      <c r="AH49" s="19"/>
      <c r="AI49" s="50"/>
      <c r="AJ49" s="19"/>
      <c r="AK49" s="36">
        <f t="shared" si="27"/>
        <v>185.21814000000001</v>
      </c>
      <c r="AL49" s="36">
        <f t="shared" si="31"/>
        <v>-185.21814000000001</v>
      </c>
      <c r="AM49" s="37" t="e">
        <f t="shared" si="32"/>
        <v>#DIV/0!</v>
      </c>
      <c r="AN49" s="8"/>
      <c r="AO49" s="8"/>
      <c r="AP49" s="19"/>
      <c r="AQ49" s="82" t="s">
        <v>33</v>
      </c>
    </row>
    <row r="50" spans="1:43" ht="17.25" customHeight="1">
      <c r="A50" s="12">
        <f t="shared" si="29"/>
        <v>21</v>
      </c>
      <c r="B50" s="67" t="s">
        <v>76</v>
      </c>
      <c r="C50" s="75"/>
      <c r="D50" s="79"/>
      <c r="E50" s="77"/>
      <c r="F50" s="19"/>
      <c r="G50" s="32"/>
      <c r="H50" s="19"/>
      <c r="I50" s="32"/>
      <c r="J50" s="40">
        <v>22.314119999999999</v>
      </c>
      <c r="K50" s="35"/>
      <c r="L50" s="40">
        <f t="shared" si="17"/>
        <v>22.314119999999999</v>
      </c>
      <c r="M50" s="32"/>
      <c r="N50" s="19"/>
      <c r="O50" s="32"/>
      <c r="P50" s="19"/>
      <c r="Q50" s="32"/>
      <c r="R50" s="19"/>
      <c r="S50" s="35"/>
      <c r="T50" s="19">
        <f t="shared" si="30"/>
        <v>0</v>
      </c>
      <c r="U50" s="32"/>
      <c r="V50" s="19"/>
      <c r="W50" s="32"/>
      <c r="X50" s="40"/>
      <c r="Y50" s="32"/>
      <c r="Z50" s="19"/>
      <c r="AA50" s="35"/>
      <c r="AB50" s="40">
        <f t="shared" si="33"/>
        <v>0</v>
      </c>
      <c r="AC50" s="32"/>
      <c r="AD50" s="19"/>
      <c r="AE50" s="32"/>
      <c r="AF50" s="19"/>
      <c r="AG50" s="32"/>
      <c r="AH50" s="19"/>
      <c r="AI50" s="50"/>
      <c r="AJ50" s="19"/>
      <c r="AK50" s="36">
        <f t="shared" si="27"/>
        <v>22.314119999999999</v>
      </c>
      <c r="AL50" s="36">
        <f t="shared" si="31"/>
        <v>-22.314119999999999</v>
      </c>
      <c r="AM50" s="37" t="e">
        <f t="shared" si="32"/>
        <v>#DIV/0!</v>
      </c>
      <c r="AN50" s="8"/>
      <c r="AO50" s="8"/>
      <c r="AP50" s="19"/>
      <c r="AQ50" s="82" t="s">
        <v>33</v>
      </c>
    </row>
    <row r="51" spans="1:43" ht="15">
      <c r="A51" s="12">
        <f t="shared" si="29"/>
        <v>22</v>
      </c>
      <c r="B51" s="48" t="s">
        <v>77</v>
      </c>
      <c r="C51" s="75"/>
      <c r="D51" s="79"/>
      <c r="E51" s="77"/>
      <c r="F51" s="19"/>
      <c r="G51" s="32"/>
      <c r="H51" s="19"/>
      <c r="I51" s="32"/>
      <c r="J51" s="40">
        <v>91.054310000000001</v>
      </c>
      <c r="K51" s="35"/>
      <c r="L51" s="40">
        <f t="shared" si="17"/>
        <v>91.054310000000001</v>
      </c>
      <c r="M51" s="32"/>
      <c r="N51" s="19"/>
      <c r="O51" s="32"/>
      <c r="P51" s="19"/>
      <c r="Q51" s="32"/>
      <c r="R51" s="19"/>
      <c r="S51" s="35"/>
      <c r="T51" s="19">
        <f t="shared" si="30"/>
        <v>0</v>
      </c>
      <c r="U51" s="32"/>
      <c r="V51" s="19"/>
      <c r="W51" s="32"/>
      <c r="X51" s="40"/>
      <c r="Y51" s="32"/>
      <c r="Z51" s="19"/>
      <c r="AA51" s="35"/>
      <c r="AB51" s="40">
        <f t="shared" si="33"/>
        <v>0</v>
      </c>
      <c r="AC51" s="32"/>
      <c r="AD51" s="19"/>
      <c r="AE51" s="32"/>
      <c r="AF51" s="19"/>
      <c r="AG51" s="32"/>
      <c r="AH51" s="19"/>
      <c r="AI51" s="50"/>
      <c r="AJ51" s="19"/>
      <c r="AK51" s="36">
        <f t="shared" si="27"/>
        <v>91.054310000000001</v>
      </c>
      <c r="AL51" s="36">
        <f t="shared" si="31"/>
        <v>-91.054310000000001</v>
      </c>
      <c r="AM51" s="37" t="e">
        <f t="shared" si="32"/>
        <v>#DIV/0!</v>
      </c>
      <c r="AN51" s="8"/>
      <c r="AO51" s="8"/>
      <c r="AP51" s="19"/>
      <c r="AQ51" s="82" t="s">
        <v>33</v>
      </c>
    </row>
    <row r="52" spans="1:43" ht="30">
      <c r="A52" s="12">
        <f t="shared" si="29"/>
        <v>23</v>
      </c>
      <c r="B52" s="48" t="s">
        <v>70</v>
      </c>
      <c r="C52" s="75"/>
      <c r="D52" s="79"/>
      <c r="E52" s="77"/>
      <c r="F52" s="19"/>
      <c r="G52" s="32"/>
      <c r="H52" s="19"/>
      <c r="I52" s="32"/>
      <c r="J52" s="40"/>
      <c r="K52" s="35"/>
      <c r="L52" s="19">
        <f t="shared" si="17"/>
        <v>0</v>
      </c>
      <c r="M52" s="32"/>
      <c r="N52" s="19"/>
      <c r="O52" s="32"/>
      <c r="P52" s="19"/>
      <c r="Q52" s="32"/>
      <c r="R52" s="40">
        <v>24.841539999999998</v>
      </c>
      <c r="S52" s="35"/>
      <c r="T52" s="40">
        <f t="shared" si="30"/>
        <v>24.841539999999998</v>
      </c>
      <c r="U52" s="32"/>
      <c r="V52" s="19"/>
      <c r="W52" s="32"/>
      <c r="X52" s="40"/>
      <c r="Y52" s="32"/>
      <c r="Z52" s="19"/>
      <c r="AA52" s="35"/>
      <c r="AB52" s="40">
        <f t="shared" si="33"/>
        <v>0</v>
      </c>
      <c r="AC52" s="32"/>
      <c r="AD52" s="19"/>
      <c r="AE52" s="32"/>
      <c r="AF52" s="19"/>
      <c r="AG52" s="32"/>
      <c r="AH52" s="19"/>
      <c r="AI52" s="50"/>
      <c r="AJ52" s="19"/>
      <c r="AK52" s="36">
        <f t="shared" si="27"/>
        <v>24.841539999999998</v>
      </c>
      <c r="AL52" s="36">
        <f t="shared" si="31"/>
        <v>-24.841539999999998</v>
      </c>
      <c r="AM52" s="37" t="e">
        <f t="shared" si="32"/>
        <v>#DIV/0!</v>
      </c>
      <c r="AN52" s="8"/>
      <c r="AO52" s="8"/>
      <c r="AP52" s="19"/>
      <c r="AQ52" s="82" t="s">
        <v>33</v>
      </c>
    </row>
    <row r="53" spans="1:43" ht="15">
      <c r="A53" s="12">
        <f t="shared" si="29"/>
        <v>24</v>
      </c>
      <c r="B53" s="48" t="s">
        <v>71</v>
      </c>
      <c r="C53" s="75"/>
      <c r="D53" s="79"/>
      <c r="E53" s="77"/>
      <c r="F53" s="19"/>
      <c r="G53" s="32"/>
      <c r="H53" s="19"/>
      <c r="I53" s="32"/>
      <c r="J53" s="19"/>
      <c r="K53" s="35"/>
      <c r="L53" s="19">
        <f t="shared" si="17"/>
        <v>0</v>
      </c>
      <c r="M53" s="32"/>
      <c r="N53" s="19"/>
      <c r="O53" s="32"/>
      <c r="P53" s="19"/>
      <c r="Q53" s="32"/>
      <c r="R53" s="40">
        <v>43.725700000000003</v>
      </c>
      <c r="S53" s="35"/>
      <c r="T53" s="40">
        <f t="shared" si="30"/>
        <v>43.725700000000003</v>
      </c>
      <c r="U53" s="32"/>
      <c r="V53" s="19"/>
      <c r="W53" s="32"/>
      <c r="X53" s="40"/>
      <c r="Y53" s="32"/>
      <c r="Z53" s="19"/>
      <c r="AA53" s="35"/>
      <c r="AB53" s="40">
        <f t="shared" si="33"/>
        <v>0</v>
      </c>
      <c r="AC53" s="32"/>
      <c r="AD53" s="19"/>
      <c r="AE53" s="32"/>
      <c r="AF53" s="19"/>
      <c r="AG53" s="32"/>
      <c r="AH53" s="19"/>
      <c r="AI53" s="50"/>
      <c r="AJ53" s="19"/>
      <c r="AK53" s="36">
        <f t="shared" si="27"/>
        <v>43.725700000000003</v>
      </c>
      <c r="AL53" s="36">
        <f t="shared" si="31"/>
        <v>-43.725700000000003</v>
      </c>
      <c r="AM53" s="37" t="e">
        <f t="shared" si="32"/>
        <v>#DIV/0!</v>
      </c>
      <c r="AN53" s="8"/>
      <c r="AO53" s="8"/>
      <c r="AP53" s="19"/>
      <c r="AQ53" s="82" t="s">
        <v>33</v>
      </c>
    </row>
    <row r="54" spans="1:43" ht="15">
      <c r="A54" s="12">
        <f t="shared" si="29"/>
        <v>25</v>
      </c>
      <c r="B54" s="48" t="s">
        <v>84</v>
      </c>
      <c r="C54" s="75"/>
      <c r="D54" s="79"/>
      <c r="E54" s="77"/>
      <c r="F54" s="19"/>
      <c r="G54" s="32"/>
      <c r="H54" s="19"/>
      <c r="I54" s="32"/>
      <c r="J54" s="19"/>
      <c r="K54" s="35"/>
      <c r="L54" s="19"/>
      <c r="M54" s="32"/>
      <c r="N54" s="19"/>
      <c r="O54" s="32"/>
      <c r="P54" s="19"/>
      <c r="Q54" s="32"/>
      <c r="R54" s="40"/>
      <c r="S54" s="35"/>
      <c r="T54" s="19"/>
      <c r="U54" s="32"/>
      <c r="V54" s="19"/>
      <c r="W54" s="32"/>
      <c r="X54" s="40"/>
      <c r="Y54" s="32"/>
      <c r="Z54" s="19"/>
      <c r="AA54" s="35"/>
      <c r="AB54" s="40"/>
      <c r="AC54" s="32"/>
      <c r="AD54" s="40">
        <f>1061.20808+15</f>
        <v>1076.2080800000001</v>
      </c>
      <c r="AE54" s="32"/>
      <c r="AF54" s="19"/>
      <c r="AG54" s="32"/>
      <c r="AH54" s="19"/>
      <c r="AI54" s="50"/>
      <c r="AJ54" s="40">
        <f t="shared" ref="AJ54:AJ61" si="34">AD54+AF54+AH54</f>
        <v>1076.2080800000001</v>
      </c>
      <c r="AK54" s="36">
        <f t="shared" ref="AK54:AK61" si="35">AJ54+AB54+T54+L54</f>
        <v>1076.2080800000001</v>
      </c>
      <c r="AL54" s="36">
        <f t="shared" ref="AL54:AL61" si="36">C54-AK54</f>
        <v>-1076.2080800000001</v>
      </c>
      <c r="AM54" s="37" t="e">
        <f t="shared" ref="AM54:AM62" si="37">AK54/C54</f>
        <v>#DIV/0!</v>
      </c>
      <c r="AN54" s="8"/>
      <c r="AO54" s="8"/>
      <c r="AP54" s="19"/>
      <c r="AQ54" s="82" t="s">
        <v>33</v>
      </c>
    </row>
    <row r="55" spans="1:43" ht="30">
      <c r="A55" s="12">
        <f t="shared" si="29"/>
        <v>26</v>
      </c>
      <c r="B55" s="48" t="s">
        <v>64</v>
      </c>
      <c r="C55" s="75"/>
      <c r="D55" s="79"/>
      <c r="E55" s="77"/>
      <c r="F55" s="19"/>
      <c r="G55" s="32"/>
      <c r="H55" s="19"/>
      <c r="I55" s="32"/>
      <c r="J55" s="19"/>
      <c r="K55" s="35"/>
      <c r="L55" s="19"/>
      <c r="M55" s="32"/>
      <c r="N55" s="19"/>
      <c r="O55" s="32"/>
      <c r="P55" s="19"/>
      <c r="Q55" s="32"/>
      <c r="R55" s="40"/>
      <c r="S55" s="35"/>
      <c r="T55" s="19"/>
      <c r="U55" s="32"/>
      <c r="V55" s="19"/>
      <c r="W55" s="32"/>
      <c r="X55" s="40"/>
      <c r="Y55" s="32"/>
      <c r="Z55" s="19"/>
      <c r="AA55" s="35"/>
      <c r="AB55" s="40"/>
      <c r="AC55" s="32"/>
      <c r="AD55" s="40">
        <v>72.494380000000007</v>
      </c>
      <c r="AE55" s="32"/>
      <c r="AF55" s="19"/>
      <c r="AG55" s="32"/>
      <c r="AH55" s="19"/>
      <c r="AI55" s="50"/>
      <c r="AJ55" s="40">
        <f t="shared" si="34"/>
        <v>72.494380000000007</v>
      </c>
      <c r="AK55" s="36">
        <f t="shared" si="35"/>
        <v>72.494380000000007</v>
      </c>
      <c r="AL55" s="36">
        <f t="shared" si="36"/>
        <v>-72.494380000000007</v>
      </c>
      <c r="AM55" s="37" t="e">
        <f t="shared" si="37"/>
        <v>#DIV/0!</v>
      </c>
      <c r="AN55" s="8"/>
      <c r="AO55" s="8"/>
      <c r="AP55" s="19"/>
      <c r="AQ55" s="82" t="s">
        <v>33</v>
      </c>
    </row>
    <row r="56" spans="1:43" ht="30">
      <c r="A56" s="12">
        <f t="shared" si="29"/>
        <v>27</v>
      </c>
      <c r="B56" s="48" t="s">
        <v>60</v>
      </c>
      <c r="C56" s="75"/>
      <c r="D56" s="79"/>
      <c r="E56" s="77"/>
      <c r="F56" s="19"/>
      <c r="G56" s="32"/>
      <c r="H56" s="19"/>
      <c r="I56" s="32"/>
      <c r="J56" s="19"/>
      <c r="K56" s="35"/>
      <c r="L56" s="19"/>
      <c r="M56" s="32"/>
      <c r="N56" s="19"/>
      <c r="O56" s="32"/>
      <c r="P56" s="19"/>
      <c r="Q56" s="32"/>
      <c r="R56" s="40"/>
      <c r="S56" s="35"/>
      <c r="T56" s="19"/>
      <c r="U56" s="32"/>
      <c r="V56" s="19"/>
      <c r="W56" s="32"/>
      <c r="X56" s="40"/>
      <c r="Y56" s="32"/>
      <c r="Z56" s="19"/>
      <c r="AA56" s="35"/>
      <c r="AB56" s="40"/>
      <c r="AC56" s="32"/>
      <c r="AD56" s="40">
        <v>87.117490000000004</v>
      </c>
      <c r="AE56" s="32"/>
      <c r="AF56" s="19"/>
      <c r="AG56" s="32"/>
      <c r="AH56" s="19"/>
      <c r="AI56" s="50"/>
      <c r="AJ56" s="40">
        <f t="shared" si="34"/>
        <v>87.117490000000004</v>
      </c>
      <c r="AK56" s="36">
        <f t="shared" si="35"/>
        <v>87.117490000000004</v>
      </c>
      <c r="AL56" s="36">
        <f t="shared" si="36"/>
        <v>-87.117490000000004</v>
      </c>
      <c r="AM56" s="37" t="e">
        <f t="shared" si="37"/>
        <v>#DIV/0!</v>
      </c>
      <c r="AN56" s="8"/>
      <c r="AO56" s="8"/>
      <c r="AP56" s="19"/>
      <c r="AQ56" s="82" t="s">
        <v>33</v>
      </c>
    </row>
    <row r="57" spans="1:43" ht="30">
      <c r="A57" s="12">
        <f t="shared" si="29"/>
        <v>28</v>
      </c>
      <c r="B57" s="48" t="s">
        <v>61</v>
      </c>
      <c r="C57" s="75"/>
      <c r="D57" s="79"/>
      <c r="E57" s="77"/>
      <c r="F57" s="19"/>
      <c r="G57" s="32"/>
      <c r="H57" s="19"/>
      <c r="I57" s="32"/>
      <c r="J57" s="19"/>
      <c r="K57" s="35"/>
      <c r="L57" s="19"/>
      <c r="M57" s="32"/>
      <c r="N57" s="19"/>
      <c r="O57" s="32"/>
      <c r="P57" s="19"/>
      <c r="Q57" s="32"/>
      <c r="R57" s="40"/>
      <c r="S57" s="35"/>
      <c r="T57" s="19"/>
      <c r="U57" s="32"/>
      <c r="V57" s="19"/>
      <c r="W57" s="32"/>
      <c r="X57" s="40"/>
      <c r="Y57" s="32"/>
      <c r="Z57" s="19"/>
      <c r="AA57" s="35"/>
      <c r="AB57" s="40"/>
      <c r="AC57" s="32"/>
      <c r="AD57" s="40">
        <v>646.24315999999999</v>
      </c>
      <c r="AE57" s="32"/>
      <c r="AF57" s="19"/>
      <c r="AG57" s="32"/>
      <c r="AH57" s="19"/>
      <c r="AI57" s="50"/>
      <c r="AJ57" s="40">
        <f t="shared" si="34"/>
        <v>646.24315999999999</v>
      </c>
      <c r="AK57" s="36">
        <f t="shared" si="35"/>
        <v>646.24315999999999</v>
      </c>
      <c r="AL57" s="36">
        <f t="shared" si="36"/>
        <v>-646.24315999999999</v>
      </c>
      <c r="AM57" s="37" t="e">
        <f t="shared" si="37"/>
        <v>#DIV/0!</v>
      </c>
      <c r="AN57" s="8"/>
      <c r="AO57" s="8"/>
      <c r="AP57" s="19"/>
      <c r="AQ57" s="82" t="s">
        <v>33</v>
      </c>
    </row>
    <row r="58" spans="1:43" ht="30">
      <c r="A58" s="12">
        <f t="shared" si="29"/>
        <v>29</v>
      </c>
      <c r="B58" s="48" t="s">
        <v>62</v>
      </c>
      <c r="C58" s="75"/>
      <c r="D58" s="79"/>
      <c r="E58" s="77"/>
      <c r="F58" s="19"/>
      <c r="G58" s="32"/>
      <c r="H58" s="19"/>
      <c r="I58" s="32"/>
      <c r="J58" s="19"/>
      <c r="K58" s="35"/>
      <c r="L58" s="19"/>
      <c r="M58" s="32"/>
      <c r="N58" s="19"/>
      <c r="O58" s="32"/>
      <c r="P58" s="19"/>
      <c r="Q58" s="32"/>
      <c r="R58" s="40"/>
      <c r="S58" s="35"/>
      <c r="T58" s="19"/>
      <c r="U58" s="32"/>
      <c r="V58" s="19"/>
      <c r="W58" s="32"/>
      <c r="X58" s="40"/>
      <c r="Y58" s="32"/>
      <c r="Z58" s="19"/>
      <c r="AA58" s="35"/>
      <c r="AB58" s="40"/>
      <c r="AC58" s="32"/>
      <c r="AD58" s="40">
        <v>783.07016999999996</v>
      </c>
      <c r="AE58" s="32"/>
      <c r="AF58" s="19"/>
      <c r="AG58" s="32"/>
      <c r="AH58" s="19"/>
      <c r="AI58" s="50"/>
      <c r="AJ58" s="40">
        <f t="shared" si="34"/>
        <v>783.07016999999996</v>
      </c>
      <c r="AK58" s="36">
        <f t="shared" si="35"/>
        <v>783.07016999999996</v>
      </c>
      <c r="AL58" s="36">
        <f t="shared" si="36"/>
        <v>-783.07016999999996</v>
      </c>
      <c r="AM58" s="37" t="e">
        <f t="shared" si="37"/>
        <v>#DIV/0!</v>
      </c>
      <c r="AN58" s="8"/>
      <c r="AO58" s="8"/>
      <c r="AP58" s="19"/>
      <c r="AQ58" s="82" t="s">
        <v>33</v>
      </c>
    </row>
    <row r="59" spans="1:43" ht="30">
      <c r="A59" s="12">
        <f t="shared" si="29"/>
        <v>30</v>
      </c>
      <c r="B59" s="48" t="s">
        <v>63</v>
      </c>
      <c r="C59" s="75"/>
      <c r="D59" s="79"/>
      <c r="E59" s="77"/>
      <c r="F59" s="19"/>
      <c r="G59" s="32"/>
      <c r="H59" s="19"/>
      <c r="I59" s="32"/>
      <c r="J59" s="19"/>
      <c r="K59" s="35"/>
      <c r="L59" s="19"/>
      <c r="M59" s="32"/>
      <c r="N59" s="19"/>
      <c r="O59" s="32"/>
      <c r="P59" s="19"/>
      <c r="Q59" s="32"/>
      <c r="R59" s="40"/>
      <c r="S59" s="35"/>
      <c r="T59" s="19"/>
      <c r="U59" s="32"/>
      <c r="V59" s="19"/>
      <c r="W59" s="32"/>
      <c r="X59" s="40"/>
      <c r="Y59" s="32"/>
      <c r="Z59" s="19"/>
      <c r="AA59" s="35"/>
      <c r="AB59" s="40"/>
      <c r="AC59" s="32"/>
      <c r="AD59" s="40">
        <v>1060.7902200000001</v>
      </c>
      <c r="AE59" s="32"/>
      <c r="AF59" s="19"/>
      <c r="AG59" s="32"/>
      <c r="AH59" s="19"/>
      <c r="AI59" s="50"/>
      <c r="AJ59" s="40">
        <f t="shared" si="34"/>
        <v>1060.7902200000001</v>
      </c>
      <c r="AK59" s="36">
        <f t="shared" si="35"/>
        <v>1060.7902200000001</v>
      </c>
      <c r="AL59" s="36">
        <f t="shared" si="36"/>
        <v>-1060.7902200000001</v>
      </c>
      <c r="AM59" s="37" t="e">
        <f t="shared" si="37"/>
        <v>#DIV/0!</v>
      </c>
      <c r="AN59" s="8"/>
      <c r="AO59" s="8"/>
      <c r="AP59" s="19"/>
      <c r="AQ59" s="82" t="s">
        <v>33</v>
      </c>
    </row>
    <row r="60" spans="1:43" ht="30">
      <c r="A60" s="12">
        <f t="shared" si="29"/>
        <v>31</v>
      </c>
      <c r="B60" s="48" t="s">
        <v>65</v>
      </c>
      <c r="C60" s="75"/>
      <c r="D60" s="80" t="s">
        <v>82</v>
      </c>
      <c r="E60" s="77"/>
      <c r="F60" s="19"/>
      <c r="G60" s="32"/>
      <c r="H60" s="19"/>
      <c r="I60" s="32"/>
      <c r="J60" s="19"/>
      <c r="K60" s="35"/>
      <c r="L60" s="19"/>
      <c r="M60" s="32"/>
      <c r="N60" s="19"/>
      <c r="O60" s="32"/>
      <c r="P60" s="19"/>
      <c r="Q60" s="32"/>
      <c r="R60" s="40"/>
      <c r="S60" s="35"/>
      <c r="T60" s="19"/>
      <c r="U60" s="32"/>
      <c r="V60" s="19"/>
      <c r="W60" s="32"/>
      <c r="X60" s="40"/>
      <c r="Y60" s="32"/>
      <c r="Z60" s="19"/>
      <c r="AA60" s="35"/>
      <c r="AB60" s="40"/>
      <c r="AC60" s="32"/>
      <c r="AD60" s="40"/>
      <c r="AE60" s="32"/>
      <c r="AF60" s="19"/>
      <c r="AG60" s="32"/>
      <c r="AH60" s="40">
        <v>1413.3084899999999</v>
      </c>
      <c r="AI60" s="50"/>
      <c r="AJ60" s="40">
        <f t="shared" si="34"/>
        <v>1413.3084899999999</v>
      </c>
      <c r="AK60" s="36">
        <f t="shared" si="35"/>
        <v>1413.3084899999999</v>
      </c>
      <c r="AL60" s="36">
        <f t="shared" si="36"/>
        <v>-1413.3084899999999</v>
      </c>
      <c r="AM60" s="37" t="e">
        <f t="shared" si="37"/>
        <v>#DIV/0!</v>
      </c>
      <c r="AN60" s="8"/>
      <c r="AO60" s="8"/>
      <c r="AP60" s="19"/>
      <c r="AQ60" s="83" t="s">
        <v>67</v>
      </c>
    </row>
    <row r="61" spans="1:43" ht="45">
      <c r="A61" s="12">
        <f t="shared" si="29"/>
        <v>32</v>
      </c>
      <c r="B61" s="48" t="s">
        <v>66</v>
      </c>
      <c r="C61" s="75"/>
      <c r="D61" s="80" t="s">
        <v>82</v>
      </c>
      <c r="E61" s="77"/>
      <c r="F61" s="19"/>
      <c r="G61" s="32"/>
      <c r="H61" s="19"/>
      <c r="I61" s="32"/>
      <c r="J61" s="19"/>
      <c r="K61" s="35"/>
      <c r="L61" s="19"/>
      <c r="M61" s="32"/>
      <c r="N61" s="19"/>
      <c r="O61" s="32"/>
      <c r="P61" s="19"/>
      <c r="Q61" s="32"/>
      <c r="R61" s="40"/>
      <c r="S61" s="35"/>
      <c r="T61" s="19"/>
      <c r="U61" s="32"/>
      <c r="V61" s="19"/>
      <c r="W61" s="32"/>
      <c r="X61" s="40"/>
      <c r="Y61" s="32"/>
      <c r="Z61" s="19"/>
      <c r="AA61" s="35"/>
      <c r="AB61" s="40"/>
      <c r="AC61" s="32"/>
      <c r="AD61" s="40"/>
      <c r="AE61" s="32"/>
      <c r="AF61" s="19"/>
      <c r="AG61" s="32"/>
      <c r="AH61" s="40">
        <v>678.21600000000001</v>
      </c>
      <c r="AI61" s="50"/>
      <c r="AJ61" s="40">
        <f t="shared" si="34"/>
        <v>678.21600000000001</v>
      </c>
      <c r="AK61" s="36">
        <f t="shared" si="35"/>
        <v>678.21600000000001</v>
      </c>
      <c r="AL61" s="36">
        <f t="shared" si="36"/>
        <v>-678.21600000000001</v>
      </c>
      <c r="AM61" s="37" t="e">
        <f t="shared" si="37"/>
        <v>#DIV/0!</v>
      </c>
      <c r="AN61" s="8"/>
      <c r="AO61" s="8"/>
      <c r="AP61" s="19"/>
      <c r="AQ61" s="83" t="s">
        <v>67</v>
      </c>
    </row>
    <row r="62" spans="1:43" ht="14.25" customHeight="1">
      <c r="A62" s="12"/>
      <c r="B62" s="38" t="s">
        <v>31</v>
      </c>
      <c r="C62" s="72">
        <f>SUM(C63:C63)</f>
        <v>0</v>
      </c>
      <c r="D62" s="79"/>
      <c r="E62" s="86">
        <f t="shared" ref="E62:AL62" si="38">SUM(E63:E63)</f>
        <v>0</v>
      </c>
      <c r="F62" s="42">
        <f t="shared" si="38"/>
        <v>0</v>
      </c>
      <c r="G62" s="42">
        <f t="shared" si="38"/>
        <v>0</v>
      </c>
      <c r="H62" s="42">
        <f t="shared" si="38"/>
        <v>0</v>
      </c>
      <c r="I62" s="42">
        <f t="shared" si="38"/>
        <v>0</v>
      </c>
      <c r="J62" s="42">
        <f t="shared" si="38"/>
        <v>0</v>
      </c>
      <c r="K62" s="42">
        <f t="shared" si="38"/>
        <v>0</v>
      </c>
      <c r="L62" s="42">
        <f t="shared" si="38"/>
        <v>0</v>
      </c>
      <c r="M62" s="42">
        <f t="shared" si="38"/>
        <v>0</v>
      </c>
      <c r="N62" s="42">
        <f t="shared" si="38"/>
        <v>0</v>
      </c>
      <c r="O62" s="42">
        <f t="shared" si="38"/>
        <v>0</v>
      </c>
      <c r="P62" s="42">
        <f t="shared" si="38"/>
        <v>0</v>
      </c>
      <c r="Q62" s="42">
        <f t="shared" si="38"/>
        <v>0</v>
      </c>
      <c r="R62" s="42">
        <f t="shared" si="38"/>
        <v>0</v>
      </c>
      <c r="S62" s="42">
        <f t="shared" si="38"/>
        <v>0</v>
      </c>
      <c r="T62" s="42">
        <f t="shared" si="38"/>
        <v>0</v>
      </c>
      <c r="U62" s="42">
        <f t="shared" si="38"/>
        <v>0</v>
      </c>
      <c r="V62" s="42">
        <f t="shared" si="38"/>
        <v>0</v>
      </c>
      <c r="W62" s="42">
        <f t="shared" si="38"/>
        <v>0</v>
      </c>
      <c r="X62" s="42">
        <f t="shared" si="38"/>
        <v>0</v>
      </c>
      <c r="Y62" s="42">
        <f t="shared" si="38"/>
        <v>0</v>
      </c>
      <c r="Z62" s="42">
        <f t="shared" si="38"/>
        <v>0</v>
      </c>
      <c r="AA62" s="42">
        <f t="shared" si="38"/>
        <v>0</v>
      </c>
      <c r="AB62" s="42">
        <f t="shared" si="38"/>
        <v>0</v>
      </c>
      <c r="AC62" s="42">
        <f t="shared" si="38"/>
        <v>0</v>
      </c>
      <c r="AD62" s="42">
        <f t="shared" si="38"/>
        <v>0</v>
      </c>
      <c r="AE62" s="42">
        <f t="shared" si="38"/>
        <v>0</v>
      </c>
      <c r="AF62" s="42">
        <f t="shared" si="38"/>
        <v>0</v>
      </c>
      <c r="AG62" s="42">
        <f t="shared" si="38"/>
        <v>0</v>
      </c>
      <c r="AH62" s="42">
        <f t="shared" si="38"/>
        <v>0</v>
      </c>
      <c r="AI62" s="42">
        <f t="shared" si="38"/>
        <v>0</v>
      </c>
      <c r="AJ62" s="42">
        <f t="shared" si="38"/>
        <v>0</v>
      </c>
      <c r="AK62" s="42">
        <f t="shared" si="38"/>
        <v>0</v>
      </c>
      <c r="AL62" s="42">
        <f t="shared" si="38"/>
        <v>0</v>
      </c>
      <c r="AM62" s="30" t="e">
        <f t="shared" si="37"/>
        <v>#DIV/0!</v>
      </c>
      <c r="AN62" s="8"/>
      <c r="AO62" s="8"/>
      <c r="AP62" s="19"/>
      <c r="AQ62" s="68"/>
    </row>
    <row r="63" spans="1:43" ht="8.25" customHeight="1">
      <c r="A63" s="12"/>
      <c r="B63" s="51"/>
      <c r="C63" s="73"/>
      <c r="D63" s="79"/>
      <c r="E63" s="77"/>
      <c r="F63" s="19"/>
      <c r="G63" s="32"/>
      <c r="H63" s="19"/>
      <c r="I63" s="32"/>
      <c r="J63" s="19"/>
      <c r="K63" s="35"/>
      <c r="L63" s="19"/>
      <c r="M63" s="32"/>
      <c r="N63" s="19"/>
      <c r="O63" s="32"/>
      <c r="P63" s="19"/>
      <c r="Q63" s="32"/>
      <c r="R63" s="19"/>
      <c r="S63" s="35"/>
      <c r="T63" s="19"/>
      <c r="U63" s="32"/>
      <c r="V63" s="19"/>
      <c r="W63" s="32"/>
      <c r="X63" s="19"/>
      <c r="Y63" s="32"/>
      <c r="Z63" s="19"/>
      <c r="AA63" s="35"/>
      <c r="AB63" s="19"/>
      <c r="AC63" s="32"/>
      <c r="AD63" s="19"/>
      <c r="AE63" s="32"/>
      <c r="AF63" s="19"/>
      <c r="AG63" s="32"/>
      <c r="AH63" s="19"/>
      <c r="AI63" s="35"/>
      <c r="AJ63" s="19"/>
      <c r="AK63" s="19"/>
      <c r="AL63" s="43"/>
      <c r="AM63" s="37"/>
      <c r="AN63" s="8"/>
      <c r="AO63" s="8"/>
      <c r="AP63" s="19"/>
      <c r="AQ63" s="68"/>
    </row>
  </sheetData>
  <sheetProtection selectLockedCells="1" selectUnlockedCells="1"/>
  <mergeCells count="29">
    <mergeCell ref="AQ3:AQ5"/>
    <mergeCell ref="E3:AJ3"/>
    <mergeCell ref="AK3:AK5"/>
    <mergeCell ref="AL3:AL5"/>
    <mergeCell ref="AO3:AO5"/>
    <mergeCell ref="AA4:AB4"/>
    <mergeCell ref="I4:J4"/>
    <mergeCell ref="AN3:AN4"/>
    <mergeCell ref="AI4:AJ4"/>
    <mergeCell ref="S4:T4"/>
    <mergeCell ref="U4:V4"/>
    <mergeCell ref="W4:X4"/>
    <mergeCell ref="Y4:Z4"/>
    <mergeCell ref="Q4:R4"/>
    <mergeCell ref="K4:L4"/>
    <mergeCell ref="A1:AP2"/>
    <mergeCell ref="A3:A5"/>
    <mergeCell ref="B3:B5"/>
    <mergeCell ref="C3:C5"/>
    <mergeCell ref="D3:D5"/>
    <mergeCell ref="O4:P4"/>
    <mergeCell ref="AG4:AH4"/>
    <mergeCell ref="AE4:AF4"/>
    <mergeCell ref="E4:F4"/>
    <mergeCell ref="G4:H4"/>
    <mergeCell ref="AM3:AM5"/>
    <mergeCell ref="AC4:AD4"/>
    <mergeCell ref="M4:N4"/>
    <mergeCell ref="AP3:AP4"/>
  </mergeCells>
  <pageMargins left="0.19685039370078741" right="0.19685039370078741" top="0.27559055118110237" bottom="0.19685039370078741" header="0.11811023622047245" footer="0.11811023622047245"/>
  <pageSetup paperSize="9" scale="65" firstPageNumber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</cp:lastModifiedBy>
  <cp:lastPrinted>2012-02-06T10:25:38Z</cp:lastPrinted>
  <dcterms:created xsi:type="dcterms:W3CDTF">2011-09-05T07:06:32Z</dcterms:created>
  <dcterms:modified xsi:type="dcterms:W3CDTF">2012-02-06T12:41:53Z</dcterms:modified>
</cp:coreProperties>
</file>